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1"/>
  </bookViews>
  <sheets>
    <sheet name="на 22 год 1 вариантстр1" sheetId="1" r:id="rId1"/>
    <sheet name="на 2022 год 1 вар стр2" sheetId="2" r:id="rId2"/>
    <sheet name="Лист1" sheetId="3" r:id="rId3"/>
  </sheets>
  <definedNames>
    <definedName name="_xlnm.Print_Area" localSheetId="1">'на 2022 год 1 вар стр2'!$A$1:$FJ$79</definedName>
    <definedName name="_xlnm.Print_Area" localSheetId="0">'на 22 год 1 вариантстр1'!$A$1:$EX$104</definedName>
  </definedNames>
  <calcPr fullCalcOnLoad="1"/>
</workbook>
</file>

<file path=xl/sharedStrings.xml><?xml version="1.0" encoding="utf-8"?>
<sst xmlns="http://schemas.openxmlformats.org/spreadsheetml/2006/main" count="910" uniqueCount="242">
  <si>
    <t>Наименование показателя</t>
  </si>
  <si>
    <t>в валюте</t>
  </si>
  <si>
    <t>(подпись)</t>
  </si>
  <si>
    <t>(расшифровка подписи)</t>
  </si>
  <si>
    <t>"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</si>
  <si>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</si>
  <si>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</si>
  <si>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</si>
  <si>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</si>
  <si>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</si>
  <si>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</si>
  <si>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</si>
  <si>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</si>
  <si>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</si>
  <si>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</si>
  <si>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</si>
  <si>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</si>
  <si>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</si>
  <si>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</si>
  <si>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</si>
  <si>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</si>
  <si>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</si>
  <si>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</si>
  <si>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</si>
  <si>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</si>
  <si>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</si>
  <si>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</si>
  <si>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</si>
  <si>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</si>
  <si>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</si>
  <si>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</si>
  <si>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</si>
  <si>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</si>
  <si>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</si>
  <si>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</si>
  <si>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</si>
  <si>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</si>
  <si>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</si>
  <si>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</si>
  <si>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</si>
  <si>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</si>
  <si>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</si>
  <si>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</si>
  <si>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</si>
  <si>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</si>
  <si>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</si>
  <si>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</si>
  <si>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</si>
  <si>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</si>
  <si>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</si>
  <si>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</si>
  <si>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</si>
  <si>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</si>
  <si>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</si>
  <si>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</si>
  <si>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</si>
  <si>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</si>
  <si>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</si>
  <si>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</si>
  <si>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</si>
  <si>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</si>
  <si>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</si>
  <si>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Отдел по образованиюи молодежной политике Администрации Ольховского муниципального района</t>
  </si>
  <si>
    <t xml:space="preserve"> политике Ольховского муниципального района</t>
  </si>
  <si>
    <t>Отдел по образованию и молодежной</t>
  </si>
  <si>
    <t>Бюджет Ольховского муниципального района</t>
  </si>
  <si>
    <t>07</t>
  </si>
  <si>
    <t>9900000080</t>
  </si>
  <si>
    <t>111</t>
  </si>
  <si>
    <t>Код аналитического показателя (КОСГУ)</t>
  </si>
  <si>
    <t>211</t>
  </si>
  <si>
    <t>Заработная плата</t>
  </si>
  <si>
    <t>Прочие выплаты</t>
  </si>
  <si>
    <t>112</t>
  </si>
  <si>
    <t>266</t>
  </si>
  <si>
    <t>Начисления на выплаты по оплате труда</t>
  </si>
  <si>
    <t>119</t>
  </si>
  <si>
    <t>213</t>
  </si>
  <si>
    <t>Закупка товаров,работ,услуг в сфере информационно-коммуникационных технологий</t>
  </si>
  <si>
    <t>242</t>
  </si>
  <si>
    <t>221</t>
  </si>
  <si>
    <t>225</t>
  </si>
  <si>
    <t>226</t>
  </si>
  <si>
    <t>310</t>
  </si>
  <si>
    <t>Прочая закупка товаров, работ и услуг для обеспечения государственных (муниципальных) нужд</t>
  </si>
  <si>
    <t>244</t>
  </si>
  <si>
    <t>9900080140</t>
  </si>
  <si>
    <t>291</t>
  </si>
  <si>
    <t>8(84456)2-16-27</t>
  </si>
  <si>
    <t>853</t>
  </si>
  <si>
    <t>223</t>
  </si>
  <si>
    <t>Уплата налога на имущество организаций</t>
  </si>
  <si>
    <t>Уплата прочих налогов и сборов (налог на экологию)</t>
  </si>
  <si>
    <t>851</t>
  </si>
  <si>
    <t>МДОУ "Гусёвский детский сад"</t>
  </si>
  <si>
    <t>01</t>
  </si>
  <si>
    <t>346</t>
  </si>
  <si>
    <t>9900000081</t>
  </si>
  <si>
    <t>342</t>
  </si>
  <si>
    <t>100</t>
  </si>
  <si>
    <t>200</t>
  </si>
  <si>
    <t>800</t>
  </si>
  <si>
    <t>9900070351</t>
  </si>
  <si>
    <t>9900070352</t>
  </si>
  <si>
    <t>9900070353</t>
  </si>
  <si>
    <t>9900071170</t>
  </si>
  <si>
    <t>3100020030</t>
  </si>
  <si>
    <t>3100220030</t>
  </si>
  <si>
    <t>ИЗМЕНЕНИЕ ПОКАЗАТЕЛЕЙ БЮДЖЕТНОЙ СМЕТЫ НА 20</t>
  </si>
  <si>
    <t>344</t>
  </si>
  <si>
    <t>Заработная плата (3 дня больн)</t>
  </si>
  <si>
    <t>Заработная пл. (3 дня)</t>
  </si>
  <si>
    <t>9900000083</t>
  </si>
  <si>
    <t>Ведущий экономист</t>
  </si>
  <si>
    <t>292</t>
  </si>
  <si>
    <t>Уплата прочих налогов и сборов (пени, штрафы)</t>
  </si>
  <si>
    <t>22</t>
  </si>
  <si>
    <t>341</t>
  </si>
  <si>
    <t>345</t>
  </si>
  <si>
    <t>31001S0980</t>
  </si>
  <si>
    <t>И.о. заведующего</t>
  </si>
  <si>
    <t>Е.М.Карташова</t>
  </si>
  <si>
    <t>4000171170</t>
  </si>
  <si>
    <t>4000271170</t>
  </si>
  <si>
    <t>4000371170</t>
  </si>
  <si>
    <t>40003S1170</t>
  </si>
  <si>
    <t>23</t>
  </si>
  <si>
    <t>24</t>
  </si>
  <si>
    <t>247</t>
  </si>
  <si>
    <t>293</t>
  </si>
  <si>
    <t>Шрафы,пени за нарушение законодательства РФ о закупках(пени, штрафы)</t>
  </si>
  <si>
    <t>РЦП "Ремонт зданий и благоустройство прилегающих территорий образовательных учреждений Ольховского муниципального района на 2019-2023 годы"-приобретение и замена оконных блоков</t>
  </si>
  <si>
    <t xml:space="preserve">Муниципальная программа "Повышение финансовой грамотности обучающихся и  воспитанников муниципальных образовательных организаций Ольховского муниципального района в 2020-2023 годах" </t>
  </si>
  <si>
    <t>РЦП "Ремонт зданий и благоустройство прилегающих территорий образовательных учреждений Ольховского муниципального района на 2019-2023 годы"</t>
  </si>
  <si>
    <t>Муниципальная программа "Повышение финансовой грамотности обучающихся и  воспитанников муниципальных образовательных организаций Ольховского муниципального района в 2020-2023 годах" (софинансирование)</t>
  </si>
  <si>
    <t>3100010030</t>
  </si>
  <si>
    <t>3100120030</t>
  </si>
  <si>
    <t>2</t>
  </si>
  <si>
    <t>Ровенских С.В.</t>
  </si>
  <si>
    <t>Приложение к бюджетной смете на 2022 год</t>
  </si>
  <si>
    <t>(наименование учреждения)</t>
  </si>
  <si>
    <t>Наименование органа, исполняющего бюджет</t>
  </si>
  <si>
    <t xml:space="preserve">Администрация Ольховского </t>
  </si>
  <si>
    <t>коды</t>
  </si>
  <si>
    <t>муниципального  района</t>
  </si>
  <si>
    <t>по ОКПО</t>
  </si>
  <si>
    <t>Отдел по образованию Администрации Ольховского муниципального района</t>
  </si>
  <si>
    <t>СРРПБС</t>
  </si>
  <si>
    <t>МДОУ "Гусевский детский сад"</t>
  </si>
  <si>
    <t>Ед. измерения рубль</t>
  </si>
  <si>
    <t>Наименование статьи (подстатьи) классификации операций сектора государственного управления</t>
  </si>
  <si>
    <t>Код бюджетной классификации</t>
  </si>
  <si>
    <t>на 2022 год</t>
  </si>
  <si>
    <t>Рз</t>
  </si>
  <si>
    <t>ПР</t>
  </si>
  <si>
    <t>ЦСР</t>
  </si>
  <si>
    <t>ВР</t>
  </si>
  <si>
    <t>ОСГУ</t>
  </si>
  <si>
    <t>РАСХОДЫ</t>
  </si>
  <si>
    <t>ремонт кровли</t>
  </si>
  <si>
    <t>31 0 01 20030</t>
  </si>
  <si>
    <t>установка игрового,спортивного оборудования детских площадок</t>
  </si>
  <si>
    <t>31 0 02 20030</t>
  </si>
  <si>
    <t>Муниципальная программа "Повышение финансовой грамотности обучающихся и  воспитанников муниципальных образовательных организаций Ольховского муниципального района в 2020-2023 годах"</t>
  </si>
  <si>
    <r>
      <t xml:space="preserve"> Муниципальная программа оплата труда финграмотность (мун.программа) - </t>
    </r>
    <r>
      <rPr>
        <b/>
        <sz val="10"/>
        <color indexed="8"/>
        <rFont val="Calibri"/>
        <family val="2"/>
      </rPr>
      <t>48 часов</t>
    </r>
  </si>
  <si>
    <t>начисления на оплату труда по фин.грамотности</t>
  </si>
  <si>
    <t>Финансовая грамотность(канцтовары)</t>
  </si>
  <si>
    <t>ИТОГО РАСХОДОВ по муниципальной программе</t>
  </si>
  <si>
    <t>Муниципальная программа "Повышение финансовой грамотности обучающихся и  воспитанников муниципальных образовательных организаций Ольховского муниципального района в 2020-2023 годах"Финанс. Грам.(канцтовары) (продолжение) СОФИНАНСИРОВАНИЕ из МЕСТНОГО БЮДЖЕТА</t>
  </si>
  <si>
    <t>ИТОГО РАСХОДОВ</t>
  </si>
  <si>
    <t>оплата труда и начисления на оплату труда</t>
  </si>
  <si>
    <t xml:space="preserve">оплата труда </t>
  </si>
  <si>
    <t>3 дня за счет больничных  за счет работодателя</t>
  </si>
  <si>
    <t xml:space="preserve">прочие выплаты </t>
  </si>
  <si>
    <t>начисления на оплату труда</t>
  </si>
  <si>
    <t>Закупка товаров, работ, услуг в сфере информационно-коммуникационных технологий</t>
  </si>
  <si>
    <t>услуги связи</t>
  </si>
  <si>
    <t>ежемесячное обслуживание  Интернет</t>
  </si>
  <si>
    <t>установка и подключение сети Интернет</t>
  </si>
  <si>
    <t>заправка картриджей</t>
  </si>
  <si>
    <t>установка и настройка программного средства защиты на АРМ, аттестация объекта информатизации</t>
  </si>
  <si>
    <t>приобретение оборудования для Internet</t>
  </si>
  <si>
    <t>Прочая закупка товаров, работ и услуг для обеспечения государственных (муниципальных) нужд, в том числе:</t>
  </si>
  <si>
    <t>оплата коммунальных услуг</t>
  </si>
  <si>
    <t>вода, откачка</t>
  </si>
  <si>
    <t>вывоз ТБО</t>
  </si>
  <si>
    <r>
      <t>оплата коммунальных услуг -</t>
    </r>
    <r>
      <rPr>
        <b/>
        <sz val="11"/>
        <color indexed="8"/>
        <rFont val="Calibri"/>
        <family val="2"/>
      </rPr>
      <t xml:space="preserve"> энергетические ресурсы</t>
    </r>
  </si>
  <si>
    <t>газ</t>
  </si>
  <si>
    <t>электроэнергия</t>
  </si>
  <si>
    <t>услуги по содержанию имущества</t>
  </si>
  <si>
    <t>дератизация</t>
  </si>
  <si>
    <t>обслуживание тревожной кнопки</t>
  </si>
  <si>
    <t>диагностика и ремонт видеонаблюдения</t>
  </si>
  <si>
    <t>измерение сопротивления изоляции</t>
  </si>
  <si>
    <t>испытание пожарной сигнализации</t>
  </si>
  <si>
    <t>производственный контроль</t>
  </si>
  <si>
    <t>исследование физических факторов (лицензирование медкабинета)</t>
  </si>
  <si>
    <t>обслуживание БПС</t>
  </si>
  <si>
    <t>прочие услуги</t>
  </si>
  <si>
    <t>медосмотр сотрудников</t>
  </si>
  <si>
    <t>обучение сотрудников</t>
  </si>
  <si>
    <t>охрана тревожной кнопки</t>
  </si>
  <si>
    <t>увеличение стоимости основных средств</t>
  </si>
  <si>
    <t>огнетушители</t>
  </si>
  <si>
    <t>мебель (стулья, столы, кровати)</t>
  </si>
  <si>
    <r>
      <t xml:space="preserve">оборудование </t>
    </r>
    <r>
      <rPr>
        <sz val="8"/>
        <color indexed="8"/>
        <rFont val="Calibri"/>
        <family val="2"/>
      </rPr>
      <t>(жарочный шкаф,водонагреватель, стиралка, мойка)</t>
    </r>
  </si>
  <si>
    <t>увеличение стоимости материальных запасов</t>
  </si>
  <si>
    <t>медикаменты</t>
  </si>
  <si>
    <t>строительные и отделочные материалы</t>
  </si>
  <si>
    <t>мягкий инвентарь</t>
  </si>
  <si>
    <t>антисептические  и дезсредства</t>
  </si>
  <si>
    <t>канцтовары</t>
  </si>
  <si>
    <t>моющие</t>
  </si>
  <si>
    <t>питание дети-сироты 80,80 руб в день</t>
  </si>
  <si>
    <t>посуда</t>
  </si>
  <si>
    <t>хозтовары</t>
  </si>
  <si>
    <t>питание 80,80 руб с 01.01.2022</t>
  </si>
  <si>
    <t>питание софинансирование с местного бюджета 3 руб</t>
  </si>
  <si>
    <t>прочие расходы</t>
  </si>
  <si>
    <t>налог на имущество</t>
  </si>
  <si>
    <t>госпошлина</t>
  </si>
  <si>
    <t>налог на экологию</t>
  </si>
  <si>
    <t>уплата иных платежей (пени)</t>
  </si>
  <si>
    <t>оплата труда и начисления на ОТ педагогическим работникам</t>
  </si>
  <si>
    <t>заработная плата педагогическим работникам</t>
  </si>
  <si>
    <t>3 дня за счет больничных педагогическим работникам</t>
  </si>
  <si>
    <t>прочие выплаты педагогическим работникам (50 руб. пособие)</t>
  </si>
  <si>
    <t>начисления на оплату труда педагогическим работникам</t>
  </si>
  <si>
    <t>оплата труда и начисления на ОТ прочему персоналу</t>
  </si>
  <si>
    <t>заработная плата прочему персоналу</t>
  </si>
  <si>
    <t xml:space="preserve">прочие выплаты прочему персоналу </t>
  </si>
  <si>
    <t>начисления на оплату труда прочему персоналу</t>
  </si>
  <si>
    <t>программное обеспечение</t>
  </si>
  <si>
    <t>исполнение судебных актов (госпошлины)</t>
  </si>
  <si>
    <t>исполнение судебных актов (пени, штрафы)</t>
  </si>
  <si>
    <t>ВСЕГО РАСХОДОВ</t>
  </si>
  <si>
    <t>Ведущий экономист МУ "ЦБ О МОУ" ___________________________________________Ровенских С.В.</t>
  </si>
  <si>
    <t>электротовары и краны для замены водонагревателя</t>
  </si>
  <si>
    <t>Финансовая грамотность учеба</t>
  </si>
  <si>
    <t>Начальник отдела по образованию и молодежной</t>
  </si>
  <si>
    <t>Бессонова Н.В.</t>
  </si>
  <si>
    <t>освидетельствование техсостояния компьютерной техники и оборудования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</si>
</sst>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"/>
    <numFmt numFmtId="174" formatCode="[$-F800]dddd\,\ mmmm\ dd\,\ yyyy"/>
  </numFmts>
  <fonts count="6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.3"/>
      <color indexed="17"/>
      <name val="Times New Roman"/>
      <family val="1"/>
    </font>
    <font>
      <b/>
      <sz val="8.3"/>
      <color indexed="17"/>
      <name val="Times New Roman"/>
      <family val="1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.3"/>
      <color theme="6" tint="-0.4999699890613556"/>
      <name val="Times New Roman"/>
      <family val="1"/>
    </font>
    <font>
      <sz val="8.3"/>
      <color theme="6" tint="-0.4999699890613556"/>
      <name val="Times New Roman"/>
      <family val="1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5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7" borderId="12" xfId="0" applyFill="1" applyBorder="1" applyAlignment="1">
      <alignment wrapText="1"/>
    </xf>
    <xf numFmtId="0" fontId="0" fillId="7" borderId="12" xfId="0" applyFill="1" applyBorder="1" applyAlignment="1">
      <alignment horizontal="center"/>
    </xf>
    <xf numFmtId="173" fontId="0" fillId="7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0" fontId="57" fillId="0" borderId="12" xfId="0" applyFont="1" applyBorder="1" applyAlignment="1">
      <alignment wrapText="1"/>
    </xf>
    <xf numFmtId="0" fontId="0" fillId="34" borderId="12" xfId="0" applyFill="1" applyBorder="1" applyAlignment="1">
      <alignment horizontal="center"/>
    </xf>
    <xf numFmtId="173" fontId="0" fillId="34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7" fillId="7" borderId="12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74" fontId="0" fillId="33" borderId="0" xfId="0" applyNumberFormat="1" applyFill="1" applyAlignment="1">
      <alignment horizontal="left" wrapText="1"/>
    </xf>
    <xf numFmtId="0" fontId="0" fillId="33" borderId="0" xfId="0" applyFill="1" applyAlignment="1">
      <alignment/>
    </xf>
    <xf numFmtId="0" fontId="0" fillId="34" borderId="12" xfId="0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57" fillId="33" borderId="12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34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36" borderId="0" xfId="0" applyFont="1" applyFill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right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9" fillId="33" borderId="30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right" vertical="center"/>
    </xf>
    <xf numFmtId="2" fontId="9" fillId="36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top"/>
    </xf>
    <xf numFmtId="0" fontId="9" fillId="33" borderId="25" xfId="0" applyFont="1" applyFill="1" applyBorder="1" applyAlignment="1">
      <alignment horizontal="center" vertical="top"/>
    </xf>
    <xf numFmtId="0" fontId="9" fillId="33" borderId="36" xfId="0" applyFont="1" applyFill="1" applyBorder="1" applyAlignment="1">
      <alignment horizontal="center" vertical="top"/>
    </xf>
    <xf numFmtId="49" fontId="9" fillId="33" borderId="33" xfId="0" applyNumberFormat="1" applyFont="1" applyFill="1" applyBorder="1" applyAlignment="1">
      <alignment horizontal="right"/>
    </xf>
    <xf numFmtId="49" fontId="9" fillId="33" borderId="34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9" fontId="6" fillId="33" borderId="37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6" fillId="33" borderId="39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left"/>
    </xf>
    <xf numFmtId="49" fontId="6" fillId="33" borderId="40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4" fontId="6" fillId="33" borderId="37" xfId="0" applyNumberFormat="1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14" fontId="6" fillId="33" borderId="38" xfId="0" applyNumberFormat="1" applyFont="1" applyFill="1" applyBorder="1" applyAlignment="1">
      <alignment horizontal="center" wrapText="1"/>
    </xf>
    <xf numFmtId="174" fontId="6" fillId="33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 wrapText="1"/>
    </xf>
    <xf numFmtId="0" fontId="1" fillId="33" borderId="0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 wrapText="1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9" fillId="33" borderId="32" xfId="0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vertical="center"/>
    </xf>
    <xf numFmtId="49" fontId="9" fillId="33" borderId="46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49" fontId="9" fillId="0" borderId="4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5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36" borderId="12" xfId="0" applyNumberFormat="1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49" fontId="10" fillId="36" borderId="12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04"/>
  <sheetViews>
    <sheetView zoomScaleSheetLayoutView="115" zoomScalePageLayoutView="0" workbookViewId="0" topLeftCell="A13">
      <selection activeCell="A65" sqref="A65:IV65"/>
    </sheetView>
  </sheetViews>
  <sheetFormatPr defaultColWidth="0.875" defaultRowHeight="12.75"/>
  <cols>
    <col min="1" max="59" width="0.875" style="1" customWidth="1"/>
    <col min="60" max="66" width="0.875" style="29" customWidth="1"/>
    <col min="67" max="67" width="1.37890625" style="29" customWidth="1"/>
    <col min="68" max="89" width="0.875" style="29" customWidth="1"/>
    <col min="90" max="16384" width="0.875" style="1" customWidth="1"/>
  </cols>
  <sheetData>
    <row r="1" spans="60:89" s="2" customFormat="1" ht="11.25"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 t="s">
        <v>29</v>
      </c>
      <c r="CF1" s="22"/>
      <c r="CG1" s="22"/>
      <c r="CH1" s="22"/>
      <c r="CI1" s="22"/>
      <c r="CJ1" s="22"/>
      <c r="CK1" s="22"/>
    </row>
    <row r="2" spans="60:154" s="2" customFormat="1" ht="34.5" customHeight="1"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179" t="s">
        <v>31</v>
      </c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</row>
    <row r="3" spans="87:154" ht="12">
      <c r="CI3" s="180" t="s">
        <v>22</v>
      </c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</row>
    <row r="4" spans="74:154" ht="12.75" customHeight="1">
      <c r="BV4" s="23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181" t="s">
        <v>239</v>
      </c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2"/>
      <c r="EX4" s="13"/>
    </row>
    <row r="5" spans="74:154" ht="12.75" customHeight="1"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30"/>
      <c r="CJ5" s="30"/>
      <c r="CK5" s="182" t="s">
        <v>63</v>
      </c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3"/>
    </row>
    <row r="6" spans="87:154" ht="12">
      <c r="CI6" s="183" t="s">
        <v>48</v>
      </c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</row>
    <row r="7" spans="1:154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CI7" s="178" t="s">
        <v>64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</row>
    <row r="8" spans="1:154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CI8" s="30"/>
      <c r="CJ8" s="30"/>
      <c r="CK8" s="175" t="s">
        <v>63</v>
      </c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</row>
    <row r="9" spans="1:154" ht="1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CI9" s="176" t="s">
        <v>30</v>
      </c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</row>
    <row r="10" spans="1:154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29"/>
      <c r="DD10" s="29"/>
      <c r="DE10" s="178" t="s">
        <v>240</v>
      </c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</row>
    <row r="11" spans="1:154" ht="1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CI11" s="176" t="s">
        <v>2</v>
      </c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29"/>
      <c r="DD11" s="29"/>
      <c r="DE11" s="176" t="s">
        <v>3</v>
      </c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1:154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CJ12" s="28" t="s">
        <v>4</v>
      </c>
      <c r="CK12" s="165">
        <f>EL19</f>
        <v>44789</v>
      </c>
      <c r="CL12" s="165"/>
      <c r="CM12" s="165"/>
      <c r="CN12" s="165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</row>
    <row r="13" spans="1:154" ht="9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CL13" s="29"/>
      <c r="CM13" s="29"/>
      <c r="CN13" s="29"/>
      <c r="CO13" s="29"/>
      <c r="CP13" s="29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</row>
    <row r="14" spans="1:154" s="5" customFormat="1" ht="5.25" customHeight="1" hidden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32"/>
      <c r="AR14" s="32"/>
      <c r="AS14" s="32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33"/>
      <c r="CZ14" s="33"/>
      <c r="DA14" s="33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66" t="s">
        <v>5</v>
      </c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8"/>
    </row>
    <row r="15" spans="1:154" s="5" customFormat="1" ht="13.5" customHeight="1">
      <c r="A15" s="15"/>
      <c r="B15" s="172" t="s">
        <v>108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54" t="s">
        <v>116</v>
      </c>
      <c r="BW15" s="154"/>
      <c r="BX15" s="154"/>
      <c r="BY15" s="173" t="s">
        <v>24</v>
      </c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5"/>
      <c r="EL15" s="169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1"/>
    </row>
    <row r="16" spans="1:154" s="5" customFormat="1" ht="14.25" customHeight="1">
      <c r="A16" s="15"/>
      <c r="B16" s="1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 t="s">
        <v>49</v>
      </c>
      <c r="AJ16" s="154" t="s">
        <v>116</v>
      </c>
      <c r="AK16" s="154"/>
      <c r="AL16" s="154"/>
      <c r="AM16" s="172" t="s">
        <v>59</v>
      </c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54" t="s">
        <v>126</v>
      </c>
      <c r="CN16" s="154"/>
      <c r="CO16" s="154"/>
      <c r="CP16" s="174" t="s">
        <v>50</v>
      </c>
      <c r="CQ16" s="174"/>
      <c r="CR16" s="174"/>
      <c r="CS16" s="174"/>
      <c r="CT16" s="174"/>
      <c r="CU16" s="154" t="s">
        <v>127</v>
      </c>
      <c r="CV16" s="154"/>
      <c r="CW16" s="154"/>
      <c r="CX16" s="33" t="s">
        <v>58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15"/>
      <c r="EL16" s="169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1"/>
    </row>
    <row r="17" spans="1:154" s="5" customFormat="1" ht="1.5" customHeight="1" thickBot="1">
      <c r="A17" s="1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16"/>
      <c r="AK17" s="16"/>
      <c r="AL17" s="16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16"/>
      <c r="CN17" s="16"/>
      <c r="CO17" s="16"/>
      <c r="CP17" s="34"/>
      <c r="CQ17" s="34"/>
      <c r="CR17" s="34"/>
      <c r="CS17" s="34"/>
      <c r="CT17" s="34"/>
      <c r="CU17" s="154" t="s">
        <v>127</v>
      </c>
      <c r="CV17" s="154"/>
      <c r="CW17" s="154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15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</row>
    <row r="18" spans="1:154" s="7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54"/>
      <c r="CV18" s="154"/>
      <c r="CW18" s="154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8"/>
      <c r="DY18" s="18"/>
      <c r="DZ18" s="17"/>
      <c r="EA18" s="17"/>
      <c r="EB18" s="17"/>
      <c r="EC18" s="18"/>
      <c r="ED18" s="18"/>
      <c r="EE18" s="18"/>
      <c r="EF18" s="18"/>
      <c r="EG18" s="18"/>
      <c r="EH18" s="18"/>
      <c r="EI18" s="18"/>
      <c r="EJ18" s="35" t="s">
        <v>8</v>
      </c>
      <c r="EK18" s="18"/>
      <c r="EL18" s="155" t="s">
        <v>6</v>
      </c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7"/>
    </row>
    <row r="19" spans="1:154" s="3" customFormat="1" ht="11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158" t="s">
        <v>11</v>
      </c>
      <c r="BC19" s="158"/>
      <c r="BD19" s="158"/>
      <c r="BE19" s="158"/>
      <c r="BF19" s="158"/>
      <c r="BG19" s="162">
        <f>CK12</f>
        <v>44789</v>
      </c>
      <c r="BH19" s="162"/>
      <c r="BI19" s="162"/>
      <c r="BJ19" s="162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35" t="s">
        <v>9</v>
      </c>
      <c r="EK19" s="36"/>
      <c r="EL19" s="159">
        <f>Лист1!B107</f>
        <v>44789</v>
      </c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1"/>
    </row>
    <row r="20" spans="1:154" s="3" customFormat="1" ht="11.25">
      <c r="A20" s="36" t="s">
        <v>12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149" t="s">
        <v>94</v>
      </c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35" t="s">
        <v>46</v>
      </c>
      <c r="EK20" s="36"/>
      <c r="EL20" s="131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3"/>
    </row>
    <row r="21" spans="1:154" s="3" customFormat="1" ht="11.25">
      <c r="A21" s="36" t="s">
        <v>13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150" t="s">
        <v>94</v>
      </c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35" t="s">
        <v>46</v>
      </c>
      <c r="EK21" s="36"/>
      <c r="EL21" s="151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3"/>
    </row>
    <row r="22" spans="1:154" s="3" customFormat="1" ht="11.25">
      <c r="A22" s="36" t="s">
        <v>14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130" t="s">
        <v>62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35" t="s">
        <v>47</v>
      </c>
      <c r="EK22" s="36"/>
      <c r="EL22" s="131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3"/>
    </row>
    <row r="23" spans="1:154" s="3" customFormat="1" ht="11.25">
      <c r="A23" s="36" t="s">
        <v>15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130" t="s">
        <v>65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35" t="s">
        <v>23</v>
      </c>
      <c r="EK23" s="36"/>
      <c r="EL23" s="131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3"/>
    </row>
    <row r="24" spans="1:154" s="3" customFormat="1" ht="10.5" customHeight="1" thickBot="1">
      <c r="A24" s="36" t="s">
        <v>16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35" t="s">
        <v>10</v>
      </c>
      <c r="EK24" s="36"/>
      <c r="EL24" s="134" t="s">
        <v>7</v>
      </c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6"/>
    </row>
    <row r="25" spans="1:154" s="3" customFormat="1" ht="3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</row>
    <row r="26" spans="1:154" s="3" customFormat="1" ht="9" customHeight="1">
      <c r="A26" s="137" t="s">
        <v>41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</row>
    <row r="27" spans="1:154" s="6" customFormat="1" ht="3" customHeight="1" hidden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35"/>
      <c r="CD27" s="20"/>
      <c r="CE27" s="20"/>
      <c r="CF27" s="20"/>
      <c r="CG27" s="20"/>
      <c r="CH27" s="20"/>
      <c r="CI27" s="36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9" customFormat="1" ht="10.5" customHeight="1">
      <c r="A28" s="138" t="s">
        <v>32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144" t="s">
        <v>69</v>
      </c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9"/>
      <c r="BG28" s="147" t="s">
        <v>37</v>
      </c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</row>
    <row r="29" spans="1:154" s="9" customFormat="1" ht="12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1"/>
      <c r="AQ29" s="145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1"/>
      <c r="BG29" s="125" t="s">
        <v>45</v>
      </c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7" t="s">
        <v>137</v>
      </c>
      <c r="BW29" s="127"/>
      <c r="BX29" s="127"/>
      <c r="BY29" s="128" t="s">
        <v>25</v>
      </c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9"/>
      <c r="CM29" s="125" t="s">
        <v>45</v>
      </c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7" t="s">
        <v>126</v>
      </c>
      <c r="DC29" s="127"/>
      <c r="DD29" s="127"/>
      <c r="DE29" s="128" t="s">
        <v>25</v>
      </c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9"/>
      <c r="DS29" s="125" t="s">
        <v>45</v>
      </c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7" t="s">
        <v>127</v>
      </c>
      <c r="EI29" s="127"/>
      <c r="EJ29" s="127"/>
      <c r="EK29" s="128" t="s">
        <v>25</v>
      </c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</row>
    <row r="30" spans="1:154" s="9" customFormat="1" ht="12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3"/>
      <c r="AQ30" s="145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1"/>
      <c r="BG30" s="122" t="s">
        <v>42</v>
      </c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4"/>
      <c r="CM30" s="122" t="s">
        <v>43</v>
      </c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4"/>
      <c r="DS30" s="122" t="s">
        <v>44</v>
      </c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</row>
    <row r="31" spans="1:154" s="26" customFormat="1" ht="33" customHeight="1">
      <c r="A31" s="120" t="s">
        <v>26</v>
      </c>
      <c r="B31" s="120"/>
      <c r="C31" s="120"/>
      <c r="D31" s="120"/>
      <c r="E31" s="120"/>
      <c r="F31" s="120"/>
      <c r="G31" s="120"/>
      <c r="H31" s="120"/>
      <c r="I31" s="120"/>
      <c r="J31" s="121"/>
      <c r="K31" s="119" t="s">
        <v>27</v>
      </c>
      <c r="L31" s="120"/>
      <c r="M31" s="120"/>
      <c r="N31" s="120"/>
      <c r="O31" s="120"/>
      <c r="P31" s="120"/>
      <c r="Q31" s="120"/>
      <c r="R31" s="120"/>
      <c r="S31" s="120"/>
      <c r="T31" s="121"/>
      <c r="U31" s="119" t="s">
        <v>28</v>
      </c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19" t="s">
        <v>33</v>
      </c>
      <c r="AI31" s="120"/>
      <c r="AJ31" s="120"/>
      <c r="AK31" s="120"/>
      <c r="AL31" s="120"/>
      <c r="AM31" s="120"/>
      <c r="AN31" s="120"/>
      <c r="AO31" s="120"/>
      <c r="AP31" s="121"/>
      <c r="AQ31" s="146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19" t="s">
        <v>39</v>
      </c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1"/>
      <c r="BS31" s="119" t="s">
        <v>1</v>
      </c>
      <c r="BT31" s="120"/>
      <c r="BU31" s="120"/>
      <c r="BV31" s="120"/>
      <c r="BW31" s="120"/>
      <c r="BX31" s="120"/>
      <c r="BY31" s="120"/>
      <c r="BZ31" s="120"/>
      <c r="CA31" s="120"/>
      <c r="CB31" s="121"/>
      <c r="CC31" s="120" t="s">
        <v>40</v>
      </c>
      <c r="CD31" s="120"/>
      <c r="CE31" s="120"/>
      <c r="CF31" s="120"/>
      <c r="CG31" s="120"/>
      <c r="CH31" s="120"/>
      <c r="CI31" s="120"/>
      <c r="CJ31" s="120"/>
      <c r="CK31" s="120"/>
      <c r="CL31" s="120"/>
      <c r="CM31" s="119" t="s">
        <v>39</v>
      </c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1"/>
      <c r="CY31" s="119" t="s">
        <v>1</v>
      </c>
      <c r="CZ31" s="120"/>
      <c r="DA31" s="120"/>
      <c r="DB31" s="120"/>
      <c r="DC31" s="120"/>
      <c r="DD31" s="120"/>
      <c r="DE31" s="120"/>
      <c r="DF31" s="120"/>
      <c r="DG31" s="120"/>
      <c r="DH31" s="121"/>
      <c r="DI31" s="120" t="s">
        <v>40</v>
      </c>
      <c r="DJ31" s="120"/>
      <c r="DK31" s="120"/>
      <c r="DL31" s="120"/>
      <c r="DM31" s="120"/>
      <c r="DN31" s="120"/>
      <c r="DO31" s="120"/>
      <c r="DP31" s="120"/>
      <c r="DQ31" s="120"/>
      <c r="DR31" s="120"/>
      <c r="DS31" s="119" t="s">
        <v>39</v>
      </c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1"/>
      <c r="EE31" s="119" t="s">
        <v>1</v>
      </c>
      <c r="EF31" s="120"/>
      <c r="EG31" s="120"/>
      <c r="EH31" s="120"/>
      <c r="EI31" s="120"/>
      <c r="EJ31" s="120"/>
      <c r="EK31" s="120"/>
      <c r="EL31" s="120"/>
      <c r="EM31" s="120"/>
      <c r="EN31" s="121"/>
      <c r="EO31" s="120" t="s">
        <v>40</v>
      </c>
      <c r="EP31" s="120"/>
      <c r="EQ31" s="120"/>
      <c r="ER31" s="120"/>
      <c r="ES31" s="120"/>
      <c r="ET31" s="120"/>
      <c r="EU31" s="120"/>
      <c r="EV31" s="120"/>
      <c r="EW31" s="120"/>
      <c r="EX31" s="120"/>
    </row>
    <row r="32" spans="1:154" s="9" customFormat="1" ht="11.25">
      <c r="A32" s="117">
        <v>1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16">
        <v>2</v>
      </c>
      <c r="L32" s="117"/>
      <c r="M32" s="117"/>
      <c r="N32" s="117"/>
      <c r="O32" s="117"/>
      <c r="P32" s="117"/>
      <c r="Q32" s="117"/>
      <c r="R32" s="117"/>
      <c r="S32" s="117"/>
      <c r="T32" s="118"/>
      <c r="U32" s="116">
        <v>3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8"/>
      <c r="AH32" s="116">
        <v>4</v>
      </c>
      <c r="AI32" s="117"/>
      <c r="AJ32" s="117"/>
      <c r="AK32" s="117"/>
      <c r="AL32" s="117"/>
      <c r="AM32" s="117"/>
      <c r="AN32" s="117"/>
      <c r="AO32" s="117"/>
      <c r="AP32" s="118"/>
      <c r="AQ32" s="116">
        <v>5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8"/>
      <c r="BG32" s="116">
        <v>6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6">
        <v>7</v>
      </c>
      <c r="BT32" s="117"/>
      <c r="BU32" s="117"/>
      <c r="BV32" s="117"/>
      <c r="BW32" s="117"/>
      <c r="BX32" s="117"/>
      <c r="BY32" s="117"/>
      <c r="BZ32" s="117"/>
      <c r="CA32" s="117"/>
      <c r="CB32" s="118"/>
      <c r="CC32" s="117">
        <v>8</v>
      </c>
      <c r="CD32" s="117"/>
      <c r="CE32" s="117"/>
      <c r="CF32" s="117"/>
      <c r="CG32" s="117"/>
      <c r="CH32" s="117"/>
      <c r="CI32" s="117"/>
      <c r="CJ32" s="117"/>
      <c r="CK32" s="117"/>
      <c r="CL32" s="117"/>
      <c r="CM32" s="116">
        <v>9</v>
      </c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8"/>
      <c r="CY32" s="116">
        <v>10</v>
      </c>
      <c r="CZ32" s="117"/>
      <c r="DA32" s="117"/>
      <c r="DB32" s="117"/>
      <c r="DC32" s="117"/>
      <c r="DD32" s="117"/>
      <c r="DE32" s="117"/>
      <c r="DF32" s="117"/>
      <c r="DG32" s="117"/>
      <c r="DH32" s="118"/>
      <c r="DI32" s="117">
        <v>11</v>
      </c>
      <c r="DJ32" s="117"/>
      <c r="DK32" s="117"/>
      <c r="DL32" s="117"/>
      <c r="DM32" s="117"/>
      <c r="DN32" s="117"/>
      <c r="DO32" s="117"/>
      <c r="DP32" s="117"/>
      <c r="DQ32" s="117"/>
      <c r="DR32" s="117"/>
      <c r="DS32" s="116">
        <v>12</v>
      </c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8"/>
      <c r="EE32" s="116">
        <v>13</v>
      </c>
      <c r="EF32" s="117"/>
      <c r="EG32" s="117"/>
      <c r="EH32" s="117"/>
      <c r="EI32" s="117"/>
      <c r="EJ32" s="117"/>
      <c r="EK32" s="117"/>
      <c r="EL32" s="117"/>
      <c r="EM32" s="117"/>
      <c r="EN32" s="118"/>
      <c r="EO32" s="117">
        <v>14</v>
      </c>
      <c r="EP32" s="117"/>
      <c r="EQ32" s="117"/>
      <c r="ER32" s="117"/>
      <c r="ES32" s="117"/>
      <c r="ET32" s="117"/>
      <c r="EU32" s="117"/>
      <c r="EV32" s="117"/>
      <c r="EW32" s="117"/>
      <c r="EX32" s="117"/>
    </row>
    <row r="33" spans="1:154" s="10" customFormat="1" ht="12.75" customHeight="1">
      <c r="A33" s="87" t="s">
        <v>66</v>
      </c>
      <c r="B33" s="87"/>
      <c r="C33" s="87"/>
      <c r="D33" s="87"/>
      <c r="E33" s="87"/>
      <c r="F33" s="87"/>
      <c r="G33" s="87"/>
      <c r="H33" s="87"/>
      <c r="I33" s="87"/>
      <c r="J33" s="87"/>
      <c r="K33" s="87" t="s">
        <v>95</v>
      </c>
      <c r="L33" s="87"/>
      <c r="M33" s="87"/>
      <c r="N33" s="87"/>
      <c r="O33" s="87"/>
      <c r="P33" s="87"/>
      <c r="Q33" s="87"/>
      <c r="R33" s="87"/>
      <c r="S33" s="87"/>
      <c r="T33" s="87"/>
      <c r="U33" s="84" t="s">
        <v>135</v>
      </c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 t="s">
        <v>100</v>
      </c>
      <c r="AI33" s="84"/>
      <c r="AJ33" s="84"/>
      <c r="AK33" s="84"/>
      <c r="AL33" s="84"/>
      <c r="AM33" s="84"/>
      <c r="AN33" s="84"/>
      <c r="AO33" s="84"/>
      <c r="AP33" s="84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3">
        <f>SUM(BG34:BG34)</f>
        <v>0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3">
        <f>SUM(CM34:CM34)</f>
        <v>0</v>
      </c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3">
        <f>SUM(DS34:DS34)</f>
        <v>0</v>
      </c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7"/>
      <c r="EP33" s="87"/>
      <c r="EQ33" s="87"/>
      <c r="ER33" s="87"/>
      <c r="ES33" s="87"/>
      <c r="ET33" s="87"/>
      <c r="EU33" s="87"/>
      <c r="EV33" s="87"/>
      <c r="EW33" s="87"/>
      <c r="EX33" s="87"/>
    </row>
    <row r="34" spans="1:154" s="10" customFormat="1" ht="12" customHeight="1">
      <c r="A34" s="87" t="s">
        <v>66</v>
      </c>
      <c r="B34" s="87"/>
      <c r="C34" s="87"/>
      <c r="D34" s="87"/>
      <c r="E34" s="87"/>
      <c r="F34" s="87"/>
      <c r="G34" s="87"/>
      <c r="H34" s="87"/>
      <c r="I34" s="87"/>
      <c r="J34" s="87"/>
      <c r="K34" s="87" t="s">
        <v>95</v>
      </c>
      <c r="L34" s="87"/>
      <c r="M34" s="87"/>
      <c r="N34" s="87"/>
      <c r="O34" s="87"/>
      <c r="P34" s="87"/>
      <c r="Q34" s="87"/>
      <c r="R34" s="87"/>
      <c r="S34" s="87"/>
      <c r="T34" s="87"/>
      <c r="U34" s="87" t="s">
        <v>136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 t="s">
        <v>85</v>
      </c>
      <c r="AI34" s="87"/>
      <c r="AJ34" s="87"/>
      <c r="AK34" s="87"/>
      <c r="AL34" s="87"/>
      <c r="AM34" s="87"/>
      <c r="AN34" s="87"/>
      <c r="AO34" s="87"/>
      <c r="AP34" s="87"/>
      <c r="AQ34" s="87" t="s">
        <v>81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6">
        <v>0</v>
      </c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6">
        <v>0</v>
      </c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6">
        <v>0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7"/>
      <c r="EP34" s="87"/>
      <c r="EQ34" s="87"/>
      <c r="ER34" s="87"/>
      <c r="ES34" s="87"/>
      <c r="ET34" s="87"/>
      <c r="EU34" s="87"/>
      <c r="EV34" s="87"/>
      <c r="EW34" s="87"/>
      <c r="EX34" s="87"/>
    </row>
    <row r="35" spans="1:154" s="10" customFormat="1" ht="12.75" customHeight="1">
      <c r="A35" s="87" t="s">
        <v>66</v>
      </c>
      <c r="B35" s="87"/>
      <c r="C35" s="87"/>
      <c r="D35" s="87"/>
      <c r="E35" s="87"/>
      <c r="F35" s="87"/>
      <c r="G35" s="87"/>
      <c r="H35" s="87"/>
      <c r="I35" s="87"/>
      <c r="J35" s="87"/>
      <c r="K35" s="87" t="s">
        <v>95</v>
      </c>
      <c r="L35" s="87"/>
      <c r="M35" s="87"/>
      <c r="N35" s="87"/>
      <c r="O35" s="87"/>
      <c r="P35" s="87"/>
      <c r="Q35" s="87"/>
      <c r="R35" s="87"/>
      <c r="S35" s="87"/>
      <c r="T35" s="87"/>
      <c r="U35" s="84" t="s">
        <v>106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 t="s">
        <v>100</v>
      </c>
      <c r="AI35" s="84"/>
      <c r="AJ35" s="84"/>
      <c r="AK35" s="84"/>
      <c r="AL35" s="84"/>
      <c r="AM35" s="84"/>
      <c r="AN35" s="84"/>
      <c r="AO35" s="84"/>
      <c r="AP35" s="84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3">
        <f>SUM(BG36:BG36)</f>
        <v>0</v>
      </c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3">
        <f>SUM(CM36:CM36)</f>
        <v>0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3">
        <f>SUM(DS36:DS36)</f>
        <v>0</v>
      </c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7"/>
      <c r="EP35" s="87"/>
      <c r="EQ35" s="87"/>
      <c r="ER35" s="87"/>
      <c r="ES35" s="87"/>
      <c r="ET35" s="87"/>
      <c r="EU35" s="87"/>
      <c r="EV35" s="87"/>
      <c r="EW35" s="87"/>
      <c r="EX35" s="87"/>
    </row>
    <row r="36" spans="1:154" s="10" customFormat="1" ht="12" customHeight="1">
      <c r="A36" s="87" t="s">
        <v>66</v>
      </c>
      <c r="B36" s="87"/>
      <c r="C36" s="87"/>
      <c r="D36" s="87"/>
      <c r="E36" s="87"/>
      <c r="F36" s="87"/>
      <c r="G36" s="87"/>
      <c r="H36" s="87"/>
      <c r="I36" s="87"/>
      <c r="J36" s="87"/>
      <c r="K36" s="87" t="s">
        <v>95</v>
      </c>
      <c r="L36" s="87"/>
      <c r="M36" s="87"/>
      <c r="N36" s="87"/>
      <c r="O36" s="87"/>
      <c r="P36" s="87"/>
      <c r="Q36" s="87"/>
      <c r="R36" s="87"/>
      <c r="S36" s="87"/>
      <c r="T36" s="87"/>
      <c r="U36" s="87" t="s">
        <v>107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 t="s">
        <v>85</v>
      </c>
      <c r="AI36" s="87"/>
      <c r="AJ36" s="87"/>
      <c r="AK36" s="87"/>
      <c r="AL36" s="87"/>
      <c r="AM36" s="87"/>
      <c r="AN36" s="87"/>
      <c r="AO36" s="87"/>
      <c r="AP36" s="87"/>
      <c r="AQ36" s="87" t="s">
        <v>81</v>
      </c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6">
        <v>0</v>
      </c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6">
        <v>0</v>
      </c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6">
        <v>0</v>
      </c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7"/>
      <c r="EP36" s="87"/>
      <c r="EQ36" s="87"/>
      <c r="ER36" s="87"/>
      <c r="ES36" s="87"/>
      <c r="ET36" s="87"/>
      <c r="EU36" s="87"/>
      <c r="EV36" s="87"/>
      <c r="EW36" s="87"/>
      <c r="EX36" s="87"/>
    </row>
    <row r="37" spans="1:154" s="10" customFormat="1" ht="12.75" customHeight="1">
      <c r="A37" s="87" t="s">
        <v>66</v>
      </c>
      <c r="B37" s="87"/>
      <c r="C37" s="87"/>
      <c r="D37" s="87"/>
      <c r="E37" s="87"/>
      <c r="F37" s="87"/>
      <c r="G37" s="87"/>
      <c r="H37" s="87"/>
      <c r="I37" s="87"/>
      <c r="J37" s="87"/>
      <c r="K37" s="87" t="s">
        <v>95</v>
      </c>
      <c r="L37" s="87"/>
      <c r="M37" s="87"/>
      <c r="N37" s="87"/>
      <c r="O37" s="87"/>
      <c r="P37" s="87"/>
      <c r="Q37" s="87"/>
      <c r="R37" s="87"/>
      <c r="S37" s="87"/>
      <c r="T37" s="87"/>
      <c r="U37" s="84" t="s">
        <v>122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 t="s">
        <v>100</v>
      </c>
      <c r="AI37" s="84"/>
      <c r="AJ37" s="84"/>
      <c r="AK37" s="84"/>
      <c r="AL37" s="84"/>
      <c r="AM37" s="84"/>
      <c r="AN37" s="84"/>
      <c r="AO37" s="84"/>
      <c r="AP37" s="84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5">
        <f>BG38+BG39</f>
        <v>11915.9</v>
      </c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3">
        <f>CM38+CM39</f>
        <v>16248.96</v>
      </c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3">
        <f>DS38+DS39</f>
        <v>0</v>
      </c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7"/>
      <c r="EP37" s="87"/>
      <c r="EQ37" s="87"/>
      <c r="ER37" s="87"/>
      <c r="ES37" s="87"/>
      <c r="ET37" s="87"/>
      <c r="EU37" s="87"/>
      <c r="EV37" s="87"/>
      <c r="EW37" s="87"/>
      <c r="EX37" s="87"/>
    </row>
    <row r="38" spans="1:154" s="10" customFormat="1" ht="12" customHeight="1">
      <c r="A38" s="87" t="s">
        <v>66</v>
      </c>
      <c r="B38" s="87"/>
      <c r="C38" s="87"/>
      <c r="D38" s="87"/>
      <c r="E38" s="87"/>
      <c r="F38" s="87"/>
      <c r="G38" s="87"/>
      <c r="H38" s="87"/>
      <c r="I38" s="87"/>
      <c r="J38" s="87"/>
      <c r="K38" s="87" t="s">
        <v>95</v>
      </c>
      <c r="L38" s="87"/>
      <c r="M38" s="87"/>
      <c r="N38" s="87"/>
      <c r="O38" s="87"/>
      <c r="P38" s="87"/>
      <c r="Q38" s="87"/>
      <c r="R38" s="87"/>
      <c r="S38" s="87"/>
      <c r="T38" s="87"/>
      <c r="U38" s="87" t="s">
        <v>122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 t="s">
        <v>68</v>
      </c>
      <c r="AI38" s="87"/>
      <c r="AJ38" s="87"/>
      <c r="AK38" s="87"/>
      <c r="AL38" s="87"/>
      <c r="AM38" s="87"/>
      <c r="AN38" s="87"/>
      <c r="AO38" s="87"/>
      <c r="AP38" s="87"/>
      <c r="AQ38" s="87" t="s">
        <v>70</v>
      </c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115">
        <f>Лист1!H17</f>
        <v>9152</v>
      </c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6">
        <v>12480</v>
      </c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6">
        <v>0</v>
      </c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7"/>
      <c r="EP38" s="87"/>
      <c r="EQ38" s="87"/>
      <c r="ER38" s="87"/>
      <c r="ES38" s="87"/>
      <c r="ET38" s="87"/>
      <c r="EU38" s="87"/>
      <c r="EV38" s="87"/>
      <c r="EW38" s="87"/>
      <c r="EX38" s="87"/>
    </row>
    <row r="39" spans="1:154" s="10" customFormat="1" ht="12" customHeight="1">
      <c r="A39" s="87" t="s">
        <v>66</v>
      </c>
      <c r="B39" s="87"/>
      <c r="C39" s="87"/>
      <c r="D39" s="87"/>
      <c r="E39" s="87"/>
      <c r="F39" s="87"/>
      <c r="G39" s="87"/>
      <c r="H39" s="87"/>
      <c r="I39" s="87"/>
      <c r="J39" s="87"/>
      <c r="K39" s="87" t="s">
        <v>95</v>
      </c>
      <c r="L39" s="87"/>
      <c r="M39" s="87"/>
      <c r="N39" s="87"/>
      <c r="O39" s="87"/>
      <c r="P39" s="87"/>
      <c r="Q39" s="87"/>
      <c r="R39" s="87"/>
      <c r="S39" s="87"/>
      <c r="T39" s="87"/>
      <c r="U39" s="87" t="s">
        <v>122</v>
      </c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 t="s">
        <v>76</v>
      </c>
      <c r="AI39" s="87"/>
      <c r="AJ39" s="87"/>
      <c r="AK39" s="87"/>
      <c r="AL39" s="87"/>
      <c r="AM39" s="87"/>
      <c r="AN39" s="87"/>
      <c r="AO39" s="87"/>
      <c r="AP39" s="87"/>
      <c r="AQ39" s="87" t="s">
        <v>77</v>
      </c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115">
        <f>Лист1!H18</f>
        <v>2763.9</v>
      </c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6">
        <v>3768.96</v>
      </c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6">
        <v>0</v>
      </c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7"/>
      <c r="EP39" s="87"/>
      <c r="EQ39" s="87"/>
      <c r="ER39" s="87"/>
      <c r="ES39" s="87"/>
      <c r="ET39" s="87"/>
      <c r="EU39" s="87"/>
      <c r="EV39" s="87"/>
      <c r="EW39" s="87"/>
      <c r="EX39" s="87"/>
    </row>
    <row r="40" spans="1:154" s="10" customFormat="1" ht="12.75" customHeight="1">
      <c r="A40" s="87" t="s">
        <v>66</v>
      </c>
      <c r="B40" s="87"/>
      <c r="C40" s="87"/>
      <c r="D40" s="87"/>
      <c r="E40" s="87"/>
      <c r="F40" s="87"/>
      <c r="G40" s="87"/>
      <c r="H40" s="87"/>
      <c r="I40" s="87"/>
      <c r="J40" s="87"/>
      <c r="K40" s="87" t="s">
        <v>95</v>
      </c>
      <c r="L40" s="87"/>
      <c r="M40" s="87"/>
      <c r="N40" s="87"/>
      <c r="O40" s="87"/>
      <c r="P40" s="87"/>
      <c r="Q40" s="87"/>
      <c r="R40" s="87"/>
      <c r="S40" s="87"/>
      <c r="T40" s="87"/>
      <c r="U40" s="84" t="s">
        <v>123</v>
      </c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 t="s">
        <v>100</v>
      </c>
      <c r="AI40" s="84"/>
      <c r="AJ40" s="84"/>
      <c r="AK40" s="84"/>
      <c r="AL40" s="84"/>
      <c r="AM40" s="84"/>
      <c r="AN40" s="84"/>
      <c r="AO40" s="84"/>
      <c r="AP40" s="84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5">
        <f>BG41</f>
        <v>1000</v>
      </c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3">
        <f>CM41</f>
        <v>0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3">
        <f>DS41</f>
        <v>0</v>
      </c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7"/>
      <c r="EP40" s="87"/>
      <c r="EQ40" s="87"/>
      <c r="ER40" s="87"/>
      <c r="ES40" s="87"/>
      <c r="ET40" s="87"/>
      <c r="EU40" s="87"/>
      <c r="EV40" s="87"/>
      <c r="EW40" s="87"/>
      <c r="EX40" s="87"/>
    </row>
    <row r="41" spans="1:154" s="10" customFormat="1" ht="12" customHeight="1">
      <c r="A41" s="87" t="s">
        <v>66</v>
      </c>
      <c r="B41" s="87"/>
      <c r="C41" s="87"/>
      <c r="D41" s="87"/>
      <c r="E41" s="87"/>
      <c r="F41" s="87"/>
      <c r="G41" s="87"/>
      <c r="H41" s="87"/>
      <c r="I41" s="87"/>
      <c r="J41" s="87"/>
      <c r="K41" s="87" t="s">
        <v>95</v>
      </c>
      <c r="L41" s="87"/>
      <c r="M41" s="87"/>
      <c r="N41" s="87"/>
      <c r="O41" s="87"/>
      <c r="P41" s="87"/>
      <c r="Q41" s="87"/>
      <c r="R41" s="87"/>
      <c r="S41" s="87"/>
      <c r="T41" s="87"/>
      <c r="U41" s="87" t="s">
        <v>123</v>
      </c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 t="s">
        <v>85</v>
      </c>
      <c r="AI41" s="87"/>
      <c r="AJ41" s="87"/>
      <c r="AK41" s="87"/>
      <c r="AL41" s="87"/>
      <c r="AM41" s="87"/>
      <c r="AN41" s="87"/>
      <c r="AO41" s="87"/>
      <c r="AP41" s="87"/>
      <c r="AQ41" s="87" t="s">
        <v>82</v>
      </c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115">
        <f>Лист1!H19</f>
        <v>1000</v>
      </c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7"/>
      <c r="EP41" s="87"/>
      <c r="EQ41" s="87"/>
      <c r="ER41" s="87"/>
      <c r="ES41" s="87"/>
      <c r="ET41" s="87"/>
      <c r="EU41" s="87"/>
      <c r="EV41" s="87"/>
      <c r="EW41" s="87"/>
      <c r="EX41" s="87"/>
    </row>
    <row r="42" spans="1:154" s="10" customFormat="1" ht="12.75" customHeight="1">
      <c r="A42" s="87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 t="s">
        <v>95</v>
      </c>
      <c r="L42" s="87"/>
      <c r="M42" s="87"/>
      <c r="N42" s="87"/>
      <c r="O42" s="87"/>
      <c r="P42" s="87"/>
      <c r="Q42" s="87"/>
      <c r="R42" s="87"/>
      <c r="S42" s="87"/>
      <c r="T42" s="87"/>
      <c r="U42" s="84" t="s">
        <v>124</v>
      </c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 t="s">
        <v>100</v>
      </c>
      <c r="AI42" s="84"/>
      <c r="AJ42" s="84"/>
      <c r="AK42" s="84"/>
      <c r="AL42" s="84"/>
      <c r="AM42" s="84"/>
      <c r="AN42" s="84"/>
      <c r="AO42" s="84"/>
      <c r="AP42" s="84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3">
        <f>SUM(BG43:BR45)</f>
        <v>10549.16</v>
      </c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3">
        <f>CM43+CM45</f>
        <v>6300</v>
      </c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3">
        <f>DS43+DS45</f>
        <v>0</v>
      </c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7"/>
      <c r="EP42" s="87"/>
      <c r="EQ42" s="87"/>
      <c r="ER42" s="87"/>
      <c r="ES42" s="87"/>
      <c r="ET42" s="87"/>
      <c r="EU42" s="87"/>
      <c r="EV42" s="87"/>
      <c r="EW42" s="87"/>
      <c r="EX42" s="87"/>
    </row>
    <row r="43" spans="1:154" s="10" customFormat="1" ht="12" customHeight="1">
      <c r="A43" s="87" t="s">
        <v>66</v>
      </c>
      <c r="B43" s="87"/>
      <c r="C43" s="87"/>
      <c r="D43" s="87"/>
      <c r="E43" s="87"/>
      <c r="F43" s="87"/>
      <c r="G43" s="87"/>
      <c r="H43" s="87"/>
      <c r="I43" s="87"/>
      <c r="J43" s="87"/>
      <c r="K43" s="87" t="s">
        <v>95</v>
      </c>
      <c r="L43" s="87"/>
      <c r="M43" s="87"/>
      <c r="N43" s="87"/>
      <c r="O43" s="87"/>
      <c r="P43" s="87"/>
      <c r="Q43" s="87"/>
      <c r="R43" s="87"/>
      <c r="S43" s="87"/>
      <c r="T43" s="87"/>
      <c r="U43" s="87" t="s">
        <v>124</v>
      </c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 t="s">
        <v>85</v>
      </c>
      <c r="AI43" s="87"/>
      <c r="AJ43" s="87"/>
      <c r="AK43" s="87"/>
      <c r="AL43" s="87"/>
      <c r="AM43" s="87"/>
      <c r="AN43" s="87"/>
      <c r="AO43" s="87"/>
      <c r="AP43" s="87"/>
      <c r="AQ43" s="87" t="s">
        <v>82</v>
      </c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7"/>
      <c r="EP43" s="87"/>
      <c r="EQ43" s="87"/>
      <c r="ER43" s="87"/>
      <c r="ES43" s="87"/>
      <c r="ET43" s="87"/>
      <c r="EU43" s="87"/>
      <c r="EV43" s="87"/>
      <c r="EW43" s="87"/>
      <c r="EX43" s="87"/>
    </row>
    <row r="44" spans="1:154" s="10" customFormat="1" ht="12" customHeight="1">
      <c r="A44" s="87" t="s">
        <v>66</v>
      </c>
      <c r="B44" s="87"/>
      <c r="C44" s="87"/>
      <c r="D44" s="87"/>
      <c r="E44" s="87"/>
      <c r="F44" s="87"/>
      <c r="G44" s="87"/>
      <c r="H44" s="87"/>
      <c r="I44" s="87"/>
      <c r="J44" s="87"/>
      <c r="K44" s="87" t="s">
        <v>95</v>
      </c>
      <c r="L44" s="87"/>
      <c r="M44" s="87"/>
      <c r="N44" s="87"/>
      <c r="O44" s="87"/>
      <c r="P44" s="87"/>
      <c r="Q44" s="87"/>
      <c r="R44" s="87"/>
      <c r="S44" s="87"/>
      <c r="T44" s="87"/>
      <c r="U44" s="87" t="s">
        <v>124</v>
      </c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 t="s">
        <v>85</v>
      </c>
      <c r="AI44" s="87"/>
      <c r="AJ44" s="87"/>
      <c r="AK44" s="87"/>
      <c r="AL44" s="87"/>
      <c r="AM44" s="87"/>
      <c r="AN44" s="87"/>
      <c r="AO44" s="87"/>
      <c r="AP44" s="87"/>
      <c r="AQ44" s="87" t="s">
        <v>82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115">
        <f>Лист1!H20</f>
        <v>10000</v>
      </c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6">
        <v>6300</v>
      </c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6">
        <v>0</v>
      </c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7"/>
      <c r="EQ44" s="87"/>
      <c r="ER44" s="87"/>
      <c r="ES44" s="87"/>
      <c r="ET44" s="87"/>
      <c r="EU44" s="87"/>
      <c r="EV44" s="87"/>
      <c r="EW44" s="87"/>
      <c r="EX44" s="87"/>
    </row>
    <row r="45" spans="1:154" s="10" customFormat="1" ht="12" customHeight="1">
      <c r="A45" s="87" t="s">
        <v>66</v>
      </c>
      <c r="B45" s="87"/>
      <c r="C45" s="87"/>
      <c r="D45" s="87"/>
      <c r="E45" s="87"/>
      <c r="F45" s="87"/>
      <c r="G45" s="87"/>
      <c r="H45" s="87"/>
      <c r="I45" s="87"/>
      <c r="J45" s="87"/>
      <c r="K45" s="87" t="s">
        <v>95</v>
      </c>
      <c r="L45" s="87"/>
      <c r="M45" s="87"/>
      <c r="N45" s="87"/>
      <c r="O45" s="87"/>
      <c r="P45" s="87"/>
      <c r="Q45" s="87"/>
      <c r="R45" s="87"/>
      <c r="S45" s="87"/>
      <c r="T45" s="87"/>
      <c r="U45" s="87" t="s">
        <v>124</v>
      </c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 t="s">
        <v>85</v>
      </c>
      <c r="AI45" s="87"/>
      <c r="AJ45" s="87"/>
      <c r="AK45" s="87"/>
      <c r="AL45" s="87"/>
      <c r="AM45" s="87"/>
      <c r="AN45" s="87"/>
      <c r="AO45" s="87"/>
      <c r="AP45" s="87"/>
      <c r="AQ45" s="87" t="s">
        <v>96</v>
      </c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115">
        <f>Лист1!H21</f>
        <v>549.16</v>
      </c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6">
        <v>6300</v>
      </c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6">
        <v>0</v>
      </c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7"/>
      <c r="EP45" s="87"/>
      <c r="EQ45" s="87"/>
      <c r="ER45" s="87"/>
      <c r="ES45" s="87"/>
      <c r="ET45" s="87"/>
      <c r="EU45" s="87"/>
      <c r="EV45" s="87"/>
      <c r="EW45" s="87"/>
      <c r="EX45" s="87"/>
    </row>
    <row r="46" spans="1:154" s="64" customFormat="1" ht="12" customHeight="1">
      <c r="A46" s="84" t="s">
        <v>66</v>
      </c>
      <c r="B46" s="84"/>
      <c r="C46" s="84"/>
      <c r="D46" s="84"/>
      <c r="E46" s="84"/>
      <c r="F46" s="84"/>
      <c r="G46" s="84"/>
      <c r="H46" s="84"/>
      <c r="I46" s="84"/>
      <c r="J46" s="84"/>
      <c r="K46" s="84" t="s">
        <v>95</v>
      </c>
      <c r="L46" s="84"/>
      <c r="M46" s="84"/>
      <c r="N46" s="84"/>
      <c r="O46" s="84"/>
      <c r="P46" s="84"/>
      <c r="Q46" s="84"/>
      <c r="R46" s="84"/>
      <c r="S46" s="84"/>
      <c r="T46" s="84"/>
      <c r="U46" s="84" t="s">
        <v>125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 t="s">
        <v>85</v>
      </c>
      <c r="AI46" s="84"/>
      <c r="AJ46" s="84"/>
      <c r="AK46" s="84"/>
      <c r="AL46" s="84"/>
      <c r="AM46" s="84"/>
      <c r="AN46" s="84"/>
      <c r="AO46" s="84"/>
      <c r="AP46" s="84"/>
      <c r="AQ46" s="84" t="s">
        <v>96</v>
      </c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5">
        <f>Лист1!H23</f>
        <v>2607</v>
      </c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3">
        <v>6300</v>
      </c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3">
        <v>0</v>
      </c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4"/>
      <c r="EP46" s="84"/>
      <c r="EQ46" s="84"/>
      <c r="ER46" s="84"/>
      <c r="ES46" s="84"/>
      <c r="ET46" s="84"/>
      <c r="EU46" s="84"/>
      <c r="EV46" s="84"/>
      <c r="EW46" s="84"/>
      <c r="EX46" s="84"/>
    </row>
    <row r="47" spans="1:154" s="10" customFormat="1" ht="12.75" customHeight="1">
      <c r="A47" s="87" t="s">
        <v>66</v>
      </c>
      <c r="B47" s="87"/>
      <c r="C47" s="87"/>
      <c r="D47" s="87"/>
      <c r="E47" s="87"/>
      <c r="F47" s="87"/>
      <c r="G47" s="87"/>
      <c r="H47" s="87"/>
      <c r="I47" s="87"/>
      <c r="J47" s="87"/>
      <c r="K47" s="87" t="s">
        <v>95</v>
      </c>
      <c r="L47" s="87"/>
      <c r="M47" s="87"/>
      <c r="N47" s="87"/>
      <c r="O47" s="87"/>
      <c r="P47" s="87"/>
      <c r="Q47" s="87"/>
      <c r="R47" s="87"/>
      <c r="S47" s="87"/>
      <c r="T47" s="87"/>
      <c r="U47" s="84" t="s">
        <v>105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 t="s">
        <v>100</v>
      </c>
      <c r="AI47" s="84"/>
      <c r="AJ47" s="84"/>
      <c r="AK47" s="84"/>
      <c r="AL47" s="84"/>
      <c r="AM47" s="84"/>
      <c r="AN47" s="84"/>
      <c r="AO47" s="84"/>
      <c r="AP47" s="84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3">
        <f>BG48+BG49</f>
        <v>0</v>
      </c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3">
        <f>CM48+CM49</f>
        <v>0</v>
      </c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3">
        <f>DS48+DS49</f>
        <v>16248.96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7"/>
      <c r="EP47" s="87"/>
      <c r="EQ47" s="87"/>
      <c r="ER47" s="87"/>
      <c r="ES47" s="87"/>
      <c r="ET47" s="87"/>
      <c r="EU47" s="87"/>
      <c r="EV47" s="87"/>
      <c r="EW47" s="87"/>
      <c r="EX47" s="87"/>
    </row>
    <row r="48" spans="1:154" s="10" customFormat="1" ht="12" customHeight="1">
      <c r="A48" s="87" t="s">
        <v>66</v>
      </c>
      <c r="B48" s="87"/>
      <c r="C48" s="87"/>
      <c r="D48" s="87"/>
      <c r="E48" s="87"/>
      <c r="F48" s="87"/>
      <c r="G48" s="87"/>
      <c r="H48" s="87"/>
      <c r="I48" s="87"/>
      <c r="J48" s="87"/>
      <c r="K48" s="87" t="s">
        <v>95</v>
      </c>
      <c r="L48" s="87"/>
      <c r="M48" s="87"/>
      <c r="N48" s="87"/>
      <c r="O48" s="87"/>
      <c r="P48" s="87"/>
      <c r="Q48" s="87"/>
      <c r="R48" s="87"/>
      <c r="S48" s="87"/>
      <c r="T48" s="87"/>
      <c r="U48" s="87" t="s">
        <v>105</v>
      </c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 t="s">
        <v>68</v>
      </c>
      <c r="AI48" s="87"/>
      <c r="AJ48" s="87"/>
      <c r="AK48" s="87"/>
      <c r="AL48" s="87"/>
      <c r="AM48" s="87"/>
      <c r="AN48" s="87"/>
      <c r="AO48" s="87"/>
      <c r="AP48" s="87"/>
      <c r="AQ48" s="87" t="s">
        <v>70</v>
      </c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6">
        <v>0</v>
      </c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6">
        <v>0</v>
      </c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6">
        <v>12480</v>
      </c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7"/>
      <c r="EP48" s="87"/>
      <c r="EQ48" s="87"/>
      <c r="ER48" s="87"/>
      <c r="ES48" s="87"/>
      <c r="ET48" s="87"/>
      <c r="EU48" s="87"/>
      <c r="EV48" s="87"/>
      <c r="EW48" s="87"/>
      <c r="EX48" s="87"/>
    </row>
    <row r="49" spans="1:154" s="10" customFormat="1" ht="12" customHeight="1">
      <c r="A49" s="87" t="s">
        <v>66</v>
      </c>
      <c r="B49" s="87"/>
      <c r="C49" s="87"/>
      <c r="D49" s="87"/>
      <c r="E49" s="87"/>
      <c r="F49" s="87"/>
      <c r="G49" s="87"/>
      <c r="H49" s="87"/>
      <c r="I49" s="87"/>
      <c r="J49" s="87"/>
      <c r="K49" s="87" t="s">
        <v>95</v>
      </c>
      <c r="L49" s="87"/>
      <c r="M49" s="87"/>
      <c r="N49" s="87"/>
      <c r="O49" s="87"/>
      <c r="P49" s="87"/>
      <c r="Q49" s="87"/>
      <c r="R49" s="87"/>
      <c r="S49" s="87"/>
      <c r="T49" s="87"/>
      <c r="U49" s="87" t="s">
        <v>105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 t="s">
        <v>76</v>
      </c>
      <c r="AI49" s="87"/>
      <c r="AJ49" s="87"/>
      <c r="AK49" s="87"/>
      <c r="AL49" s="87"/>
      <c r="AM49" s="87"/>
      <c r="AN49" s="87"/>
      <c r="AO49" s="87"/>
      <c r="AP49" s="87"/>
      <c r="AQ49" s="87" t="s">
        <v>77</v>
      </c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6">
        <v>0</v>
      </c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6">
        <v>0</v>
      </c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6">
        <v>3768.96</v>
      </c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7"/>
      <c r="EP49" s="87"/>
      <c r="EQ49" s="87"/>
      <c r="ER49" s="87"/>
      <c r="ES49" s="87"/>
      <c r="ET49" s="87"/>
      <c r="EU49" s="87"/>
      <c r="EV49" s="87"/>
      <c r="EW49" s="87"/>
      <c r="EX49" s="87"/>
    </row>
    <row r="50" spans="1:154" s="10" customFormat="1" ht="12.75" customHeight="1">
      <c r="A50" s="87" t="s">
        <v>66</v>
      </c>
      <c r="B50" s="87"/>
      <c r="C50" s="87"/>
      <c r="D50" s="87"/>
      <c r="E50" s="87"/>
      <c r="F50" s="87"/>
      <c r="G50" s="87"/>
      <c r="H50" s="87"/>
      <c r="I50" s="87"/>
      <c r="J50" s="87"/>
      <c r="K50" s="87" t="s">
        <v>95</v>
      </c>
      <c r="L50" s="87"/>
      <c r="M50" s="87"/>
      <c r="N50" s="87"/>
      <c r="O50" s="87"/>
      <c r="P50" s="87"/>
      <c r="Q50" s="87"/>
      <c r="R50" s="87"/>
      <c r="S50" s="87"/>
      <c r="T50" s="87"/>
      <c r="U50" s="84" t="s">
        <v>105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 t="s">
        <v>100</v>
      </c>
      <c r="AI50" s="84"/>
      <c r="AJ50" s="84"/>
      <c r="AK50" s="84"/>
      <c r="AL50" s="84"/>
      <c r="AM50" s="84"/>
      <c r="AN50" s="84"/>
      <c r="AO50" s="84"/>
      <c r="AP50" s="84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3">
        <f>BG51</f>
        <v>0</v>
      </c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3">
        <f>CM51</f>
        <v>0</v>
      </c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3">
        <f>DS51</f>
        <v>0</v>
      </c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7"/>
      <c r="EP50" s="87"/>
      <c r="EQ50" s="87"/>
      <c r="ER50" s="87"/>
      <c r="ES50" s="87"/>
      <c r="ET50" s="87"/>
      <c r="EU50" s="87"/>
      <c r="EV50" s="87"/>
      <c r="EW50" s="87"/>
      <c r="EX50" s="87"/>
    </row>
    <row r="51" spans="1:154" s="10" customFormat="1" ht="12" customHeight="1">
      <c r="A51" s="87" t="s">
        <v>66</v>
      </c>
      <c r="B51" s="87"/>
      <c r="C51" s="87"/>
      <c r="D51" s="87"/>
      <c r="E51" s="87"/>
      <c r="F51" s="87"/>
      <c r="G51" s="87"/>
      <c r="H51" s="87"/>
      <c r="I51" s="87"/>
      <c r="J51" s="87"/>
      <c r="K51" s="87" t="s">
        <v>95</v>
      </c>
      <c r="L51" s="87"/>
      <c r="M51" s="87"/>
      <c r="N51" s="87"/>
      <c r="O51" s="87"/>
      <c r="P51" s="87"/>
      <c r="Q51" s="87"/>
      <c r="R51" s="87"/>
      <c r="S51" s="87"/>
      <c r="T51" s="87"/>
      <c r="U51" s="87" t="s">
        <v>105</v>
      </c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 t="s">
        <v>85</v>
      </c>
      <c r="AI51" s="87"/>
      <c r="AJ51" s="87"/>
      <c r="AK51" s="87"/>
      <c r="AL51" s="87"/>
      <c r="AM51" s="87"/>
      <c r="AN51" s="87"/>
      <c r="AO51" s="87"/>
      <c r="AP51" s="87"/>
      <c r="AQ51" s="87" t="s">
        <v>82</v>
      </c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7"/>
      <c r="EP51" s="87"/>
      <c r="EQ51" s="87"/>
      <c r="ER51" s="87"/>
      <c r="ES51" s="87"/>
      <c r="ET51" s="87"/>
      <c r="EU51" s="87"/>
      <c r="EV51" s="87"/>
      <c r="EW51" s="87"/>
      <c r="EX51" s="87"/>
    </row>
    <row r="52" spans="1:154" s="10" customFormat="1" ht="12.75" customHeight="1">
      <c r="A52" s="87" t="s">
        <v>66</v>
      </c>
      <c r="B52" s="87"/>
      <c r="C52" s="87"/>
      <c r="D52" s="87"/>
      <c r="E52" s="87"/>
      <c r="F52" s="87"/>
      <c r="G52" s="87"/>
      <c r="H52" s="87"/>
      <c r="I52" s="87"/>
      <c r="J52" s="87"/>
      <c r="K52" s="87" t="s">
        <v>95</v>
      </c>
      <c r="L52" s="87"/>
      <c r="M52" s="87"/>
      <c r="N52" s="87"/>
      <c r="O52" s="87"/>
      <c r="P52" s="87"/>
      <c r="Q52" s="87"/>
      <c r="R52" s="87"/>
      <c r="S52" s="87"/>
      <c r="T52" s="87"/>
      <c r="U52" s="84" t="s">
        <v>105</v>
      </c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 t="s">
        <v>100</v>
      </c>
      <c r="AI52" s="84"/>
      <c r="AJ52" s="84"/>
      <c r="AK52" s="84"/>
      <c r="AL52" s="84"/>
      <c r="AM52" s="84"/>
      <c r="AN52" s="84"/>
      <c r="AO52" s="84"/>
      <c r="AP52" s="84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3">
        <f>BG53+BG54</f>
        <v>0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3">
        <f>CM53+CM54</f>
        <v>0</v>
      </c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3">
        <f>DS53+DS54</f>
        <v>6300</v>
      </c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7"/>
      <c r="EP52" s="87"/>
      <c r="EQ52" s="87"/>
      <c r="ER52" s="87"/>
      <c r="ES52" s="87"/>
      <c r="ET52" s="87"/>
      <c r="EU52" s="87"/>
      <c r="EV52" s="87"/>
      <c r="EW52" s="87"/>
      <c r="EX52" s="87"/>
    </row>
    <row r="53" spans="1:154" s="10" customFormat="1" ht="12" customHeight="1">
      <c r="A53" s="87" t="s">
        <v>66</v>
      </c>
      <c r="B53" s="87"/>
      <c r="C53" s="87"/>
      <c r="D53" s="87"/>
      <c r="E53" s="87"/>
      <c r="F53" s="87"/>
      <c r="G53" s="87"/>
      <c r="H53" s="87"/>
      <c r="I53" s="87"/>
      <c r="J53" s="87"/>
      <c r="K53" s="87" t="s">
        <v>95</v>
      </c>
      <c r="L53" s="87"/>
      <c r="M53" s="87"/>
      <c r="N53" s="87"/>
      <c r="O53" s="87"/>
      <c r="P53" s="87"/>
      <c r="Q53" s="87"/>
      <c r="R53" s="87"/>
      <c r="S53" s="87"/>
      <c r="T53" s="87"/>
      <c r="U53" s="87" t="s">
        <v>105</v>
      </c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 t="s">
        <v>85</v>
      </c>
      <c r="AI53" s="87"/>
      <c r="AJ53" s="87"/>
      <c r="AK53" s="87"/>
      <c r="AL53" s="87"/>
      <c r="AM53" s="87"/>
      <c r="AN53" s="87"/>
      <c r="AO53" s="87"/>
      <c r="AP53" s="87"/>
      <c r="AQ53" s="87" t="s">
        <v>82</v>
      </c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7"/>
      <c r="EP53" s="87"/>
      <c r="EQ53" s="87"/>
      <c r="ER53" s="87"/>
      <c r="ES53" s="87"/>
      <c r="ET53" s="87"/>
      <c r="EU53" s="87"/>
      <c r="EV53" s="87"/>
      <c r="EW53" s="87"/>
      <c r="EX53" s="87"/>
    </row>
    <row r="54" spans="1:154" s="10" customFormat="1" ht="12" customHeight="1">
      <c r="A54" s="87" t="s">
        <v>66</v>
      </c>
      <c r="B54" s="87"/>
      <c r="C54" s="87"/>
      <c r="D54" s="87"/>
      <c r="E54" s="87"/>
      <c r="F54" s="87"/>
      <c r="G54" s="87"/>
      <c r="H54" s="87"/>
      <c r="I54" s="87"/>
      <c r="J54" s="87"/>
      <c r="K54" s="87" t="s">
        <v>95</v>
      </c>
      <c r="L54" s="87"/>
      <c r="M54" s="87"/>
      <c r="N54" s="87"/>
      <c r="O54" s="87"/>
      <c r="P54" s="87"/>
      <c r="Q54" s="87"/>
      <c r="R54" s="87"/>
      <c r="S54" s="87"/>
      <c r="T54" s="87"/>
      <c r="U54" s="87" t="s">
        <v>105</v>
      </c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 t="s">
        <v>85</v>
      </c>
      <c r="AI54" s="87"/>
      <c r="AJ54" s="87"/>
      <c r="AK54" s="87"/>
      <c r="AL54" s="87"/>
      <c r="AM54" s="87"/>
      <c r="AN54" s="87"/>
      <c r="AO54" s="87"/>
      <c r="AP54" s="87"/>
      <c r="AQ54" s="87" t="s">
        <v>96</v>
      </c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6">
        <v>0</v>
      </c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6">
        <v>0</v>
      </c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6">
        <v>6300</v>
      </c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7"/>
      <c r="EP54" s="87"/>
      <c r="EQ54" s="87"/>
      <c r="ER54" s="87"/>
      <c r="ES54" s="87"/>
      <c r="ET54" s="87"/>
      <c r="EU54" s="87"/>
      <c r="EV54" s="87"/>
      <c r="EW54" s="87"/>
      <c r="EX54" s="87"/>
    </row>
    <row r="55" spans="1:154" s="10" customFormat="1" ht="12.75" customHeight="1">
      <c r="A55" s="87" t="s">
        <v>66</v>
      </c>
      <c r="B55" s="87"/>
      <c r="C55" s="87"/>
      <c r="D55" s="87"/>
      <c r="E55" s="87"/>
      <c r="F55" s="87"/>
      <c r="G55" s="87"/>
      <c r="H55" s="87"/>
      <c r="I55" s="87"/>
      <c r="J55" s="87"/>
      <c r="K55" s="87" t="s">
        <v>95</v>
      </c>
      <c r="L55" s="87"/>
      <c r="M55" s="87"/>
      <c r="N55" s="87"/>
      <c r="O55" s="87"/>
      <c r="P55" s="87"/>
      <c r="Q55" s="87"/>
      <c r="R55" s="87"/>
      <c r="S55" s="87"/>
      <c r="T55" s="87"/>
      <c r="U55" s="84" t="s">
        <v>125</v>
      </c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 t="s">
        <v>100</v>
      </c>
      <c r="AI55" s="84"/>
      <c r="AJ55" s="84"/>
      <c r="AK55" s="84"/>
      <c r="AL55" s="84"/>
      <c r="AM55" s="84"/>
      <c r="AN55" s="84"/>
      <c r="AO55" s="84"/>
      <c r="AP55" s="84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3">
        <f>SUM(BG56:BG56)</f>
        <v>0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3">
        <v>0</v>
      </c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3">
        <v>0</v>
      </c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7"/>
      <c r="EP55" s="87"/>
      <c r="EQ55" s="87"/>
      <c r="ER55" s="87"/>
      <c r="ES55" s="87"/>
      <c r="ET55" s="87"/>
      <c r="EU55" s="87"/>
      <c r="EV55" s="87"/>
      <c r="EW55" s="87"/>
      <c r="EX55" s="87"/>
    </row>
    <row r="56" spans="1:154" s="10" customFormat="1" ht="12" customHeight="1">
      <c r="A56" s="87" t="s">
        <v>66</v>
      </c>
      <c r="B56" s="87"/>
      <c r="C56" s="87"/>
      <c r="D56" s="87"/>
      <c r="E56" s="87"/>
      <c r="F56" s="87"/>
      <c r="G56" s="87"/>
      <c r="H56" s="87"/>
      <c r="I56" s="87"/>
      <c r="J56" s="87"/>
      <c r="K56" s="87" t="s">
        <v>95</v>
      </c>
      <c r="L56" s="87"/>
      <c r="M56" s="87"/>
      <c r="N56" s="87"/>
      <c r="O56" s="87"/>
      <c r="P56" s="87"/>
      <c r="Q56" s="87"/>
      <c r="R56" s="87"/>
      <c r="S56" s="87"/>
      <c r="T56" s="87"/>
      <c r="U56" s="87" t="s">
        <v>125</v>
      </c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 t="s">
        <v>85</v>
      </c>
      <c r="AI56" s="87"/>
      <c r="AJ56" s="87"/>
      <c r="AK56" s="87"/>
      <c r="AL56" s="87"/>
      <c r="AM56" s="87"/>
      <c r="AN56" s="87"/>
      <c r="AO56" s="87"/>
      <c r="AP56" s="87"/>
      <c r="AQ56" s="87" t="s">
        <v>96</v>
      </c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6">
        <v>0</v>
      </c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6">
        <v>0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7"/>
      <c r="EP56" s="87"/>
      <c r="EQ56" s="87"/>
      <c r="ER56" s="87"/>
      <c r="ES56" s="87"/>
      <c r="ET56" s="87"/>
      <c r="EU56" s="87"/>
      <c r="EV56" s="87"/>
      <c r="EW56" s="87"/>
      <c r="EX56" s="87"/>
    </row>
    <row r="57" spans="1:154" s="10" customFormat="1" ht="12.75" customHeight="1">
      <c r="A57" s="87" t="s">
        <v>66</v>
      </c>
      <c r="B57" s="87"/>
      <c r="C57" s="87"/>
      <c r="D57" s="87"/>
      <c r="E57" s="87"/>
      <c r="F57" s="87"/>
      <c r="G57" s="87"/>
      <c r="H57" s="87"/>
      <c r="I57" s="87"/>
      <c r="J57" s="87"/>
      <c r="K57" s="87" t="s">
        <v>95</v>
      </c>
      <c r="L57" s="87"/>
      <c r="M57" s="87"/>
      <c r="N57" s="87"/>
      <c r="O57" s="87"/>
      <c r="P57" s="87"/>
      <c r="Q57" s="87"/>
      <c r="R57" s="87"/>
      <c r="S57" s="87"/>
      <c r="T57" s="87"/>
      <c r="U57" s="84" t="s">
        <v>67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 t="s">
        <v>99</v>
      </c>
      <c r="AI57" s="84"/>
      <c r="AJ57" s="84"/>
      <c r="AK57" s="84"/>
      <c r="AL57" s="84"/>
      <c r="AM57" s="84"/>
      <c r="AN57" s="84"/>
      <c r="AO57" s="84"/>
      <c r="AP57" s="84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3">
        <f>SUM(BG58:BG60)</f>
        <v>2154400</v>
      </c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3">
        <f>SUM(CM58:CM60)</f>
        <v>2210000</v>
      </c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3">
        <f>SUM(DS58:DS60)</f>
        <v>2370000</v>
      </c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7"/>
      <c r="EP57" s="87"/>
      <c r="EQ57" s="87"/>
      <c r="ER57" s="87"/>
      <c r="ES57" s="87"/>
      <c r="ET57" s="87"/>
      <c r="EU57" s="87"/>
      <c r="EV57" s="87"/>
      <c r="EW57" s="87"/>
      <c r="EX57" s="87"/>
    </row>
    <row r="58" spans="1:154" s="10" customFormat="1" ht="12.75" customHeight="1">
      <c r="A58" s="87" t="s">
        <v>66</v>
      </c>
      <c r="B58" s="87"/>
      <c r="C58" s="87"/>
      <c r="D58" s="87"/>
      <c r="E58" s="87"/>
      <c r="F58" s="87"/>
      <c r="G58" s="87"/>
      <c r="H58" s="87"/>
      <c r="I58" s="87"/>
      <c r="J58" s="87"/>
      <c r="K58" s="87" t="s">
        <v>95</v>
      </c>
      <c r="L58" s="87"/>
      <c r="M58" s="87"/>
      <c r="N58" s="87"/>
      <c r="O58" s="87"/>
      <c r="P58" s="87"/>
      <c r="Q58" s="87"/>
      <c r="R58" s="87"/>
      <c r="S58" s="87"/>
      <c r="T58" s="87"/>
      <c r="U58" s="87" t="s">
        <v>67</v>
      </c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 t="s">
        <v>68</v>
      </c>
      <c r="AI58" s="87"/>
      <c r="AJ58" s="87"/>
      <c r="AK58" s="87"/>
      <c r="AL58" s="87"/>
      <c r="AM58" s="87"/>
      <c r="AN58" s="87"/>
      <c r="AO58" s="87"/>
      <c r="AP58" s="87"/>
      <c r="AQ58" s="87" t="s">
        <v>70</v>
      </c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115">
        <f>Лист1!H26</f>
        <v>1651700</v>
      </c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6">
        <v>1700000</v>
      </c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6">
        <v>1820000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7"/>
      <c r="EP58" s="87"/>
      <c r="EQ58" s="87"/>
      <c r="ER58" s="87"/>
      <c r="ES58" s="87"/>
      <c r="ET58" s="87"/>
      <c r="EU58" s="87"/>
      <c r="EV58" s="87"/>
      <c r="EW58" s="87"/>
      <c r="EX58" s="87"/>
    </row>
    <row r="59" spans="1:154" s="10" customFormat="1" ht="12.75" customHeight="1">
      <c r="A59" s="87" t="s">
        <v>66</v>
      </c>
      <c r="B59" s="87"/>
      <c r="C59" s="87"/>
      <c r="D59" s="87"/>
      <c r="E59" s="87"/>
      <c r="F59" s="87"/>
      <c r="G59" s="87"/>
      <c r="H59" s="87"/>
      <c r="I59" s="87"/>
      <c r="J59" s="87"/>
      <c r="K59" s="87" t="s">
        <v>95</v>
      </c>
      <c r="L59" s="87"/>
      <c r="M59" s="87"/>
      <c r="N59" s="87"/>
      <c r="O59" s="87"/>
      <c r="P59" s="87"/>
      <c r="Q59" s="87"/>
      <c r="R59" s="87"/>
      <c r="S59" s="87"/>
      <c r="T59" s="87"/>
      <c r="U59" s="87" t="s">
        <v>67</v>
      </c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 t="s">
        <v>68</v>
      </c>
      <c r="AI59" s="87"/>
      <c r="AJ59" s="87"/>
      <c r="AK59" s="87"/>
      <c r="AL59" s="87"/>
      <c r="AM59" s="87"/>
      <c r="AN59" s="87"/>
      <c r="AO59" s="87"/>
      <c r="AP59" s="87"/>
      <c r="AQ59" s="87" t="s">
        <v>74</v>
      </c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115">
        <f>Лист1!H27</f>
        <v>3000</v>
      </c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6">
        <v>0</v>
      </c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6">
        <v>0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7"/>
      <c r="EP59" s="87"/>
      <c r="EQ59" s="87"/>
      <c r="ER59" s="87"/>
      <c r="ES59" s="87"/>
      <c r="ET59" s="87"/>
      <c r="EU59" s="87"/>
      <c r="EV59" s="87"/>
      <c r="EW59" s="87"/>
      <c r="EX59" s="87"/>
    </row>
    <row r="60" spans="1:154" s="10" customFormat="1" ht="12.75" customHeight="1">
      <c r="A60" s="87" t="s">
        <v>66</v>
      </c>
      <c r="B60" s="87"/>
      <c r="C60" s="87"/>
      <c r="D60" s="87"/>
      <c r="E60" s="87"/>
      <c r="F60" s="87"/>
      <c r="G60" s="87"/>
      <c r="H60" s="87"/>
      <c r="I60" s="87"/>
      <c r="J60" s="87"/>
      <c r="K60" s="87" t="s">
        <v>95</v>
      </c>
      <c r="L60" s="87"/>
      <c r="M60" s="87"/>
      <c r="N60" s="87"/>
      <c r="O60" s="87"/>
      <c r="P60" s="87"/>
      <c r="Q60" s="87"/>
      <c r="R60" s="87"/>
      <c r="S60" s="87"/>
      <c r="T60" s="87"/>
      <c r="U60" s="87" t="s">
        <v>67</v>
      </c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 t="s">
        <v>76</v>
      </c>
      <c r="AI60" s="87"/>
      <c r="AJ60" s="87"/>
      <c r="AK60" s="87"/>
      <c r="AL60" s="87"/>
      <c r="AM60" s="87"/>
      <c r="AN60" s="87"/>
      <c r="AO60" s="87"/>
      <c r="AP60" s="87"/>
      <c r="AQ60" s="87" t="s">
        <v>77</v>
      </c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115">
        <f>Лист1!H29</f>
        <v>499700</v>
      </c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6">
        <v>510000</v>
      </c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6">
        <v>550000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7"/>
      <c r="EP60" s="87"/>
      <c r="EQ60" s="87"/>
      <c r="ER60" s="87"/>
      <c r="ES60" s="87"/>
      <c r="ET60" s="87"/>
      <c r="EU60" s="87"/>
      <c r="EV60" s="87"/>
      <c r="EW60" s="87"/>
      <c r="EX60" s="87"/>
    </row>
    <row r="61" spans="1:154" s="10" customFormat="1" ht="12.75" customHeight="1">
      <c r="A61" s="87" t="s">
        <v>66</v>
      </c>
      <c r="B61" s="87"/>
      <c r="C61" s="87"/>
      <c r="D61" s="87"/>
      <c r="E61" s="87"/>
      <c r="F61" s="87"/>
      <c r="G61" s="87"/>
      <c r="H61" s="87"/>
      <c r="I61" s="87"/>
      <c r="J61" s="87"/>
      <c r="K61" s="87" t="s">
        <v>95</v>
      </c>
      <c r="L61" s="87"/>
      <c r="M61" s="87"/>
      <c r="N61" s="87"/>
      <c r="O61" s="87"/>
      <c r="P61" s="87"/>
      <c r="Q61" s="87"/>
      <c r="R61" s="87"/>
      <c r="S61" s="87"/>
      <c r="T61" s="87"/>
      <c r="U61" s="84" t="s">
        <v>67</v>
      </c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 t="s">
        <v>100</v>
      </c>
      <c r="AI61" s="84"/>
      <c r="AJ61" s="84"/>
      <c r="AK61" s="84"/>
      <c r="AL61" s="84"/>
      <c r="AM61" s="84"/>
      <c r="AN61" s="84"/>
      <c r="AO61" s="84"/>
      <c r="AP61" s="84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3">
        <f>BG62+BG68</f>
        <v>273100</v>
      </c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3">
        <f>CM62+CM68</f>
        <v>358000</v>
      </c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3">
        <f>DS62+DS68</f>
        <v>388000</v>
      </c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7"/>
      <c r="EP61" s="87"/>
      <c r="EQ61" s="87"/>
      <c r="ER61" s="87"/>
      <c r="ES61" s="87"/>
      <c r="ET61" s="87"/>
      <c r="EU61" s="87"/>
      <c r="EV61" s="87"/>
      <c r="EW61" s="87"/>
      <c r="EX61" s="87"/>
    </row>
    <row r="62" spans="1:154" s="10" customFormat="1" ht="12.75" customHeight="1">
      <c r="A62" s="87" t="s">
        <v>66</v>
      </c>
      <c r="B62" s="87"/>
      <c r="C62" s="87"/>
      <c r="D62" s="87"/>
      <c r="E62" s="87"/>
      <c r="F62" s="87"/>
      <c r="G62" s="87"/>
      <c r="H62" s="87"/>
      <c r="I62" s="87"/>
      <c r="J62" s="87"/>
      <c r="K62" s="87" t="s">
        <v>95</v>
      </c>
      <c r="L62" s="87"/>
      <c r="M62" s="87"/>
      <c r="N62" s="87"/>
      <c r="O62" s="87"/>
      <c r="P62" s="87"/>
      <c r="Q62" s="87"/>
      <c r="R62" s="87"/>
      <c r="S62" s="87"/>
      <c r="T62" s="87"/>
      <c r="U62" s="87" t="s">
        <v>67</v>
      </c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111" t="s">
        <v>79</v>
      </c>
      <c r="AI62" s="112"/>
      <c r="AJ62" s="112"/>
      <c r="AK62" s="112"/>
      <c r="AL62" s="112"/>
      <c r="AM62" s="112"/>
      <c r="AN62" s="112"/>
      <c r="AO62" s="112"/>
      <c r="AP62" s="113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3">
        <f>SUM(BG63:BG67)</f>
        <v>47600</v>
      </c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3">
        <f>SUM(CM63:CM67)</f>
        <v>41000</v>
      </c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3">
        <f>SUM(DS63:DS67)</f>
        <v>41000</v>
      </c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7"/>
      <c r="EP62" s="87"/>
      <c r="EQ62" s="87"/>
      <c r="ER62" s="87"/>
      <c r="ES62" s="87"/>
      <c r="ET62" s="87"/>
      <c r="EU62" s="87"/>
      <c r="EV62" s="87"/>
      <c r="EW62" s="87"/>
      <c r="EX62" s="87"/>
    </row>
    <row r="63" spans="1:154" s="78" customFormat="1" ht="12.75" customHeight="1">
      <c r="A63" s="88" t="s">
        <v>66</v>
      </c>
      <c r="B63" s="88"/>
      <c r="C63" s="88"/>
      <c r="D63" s="88"/>
      <c r="E63" s="88"/>
      <c r="F63" s="88"/>
      <c r="G63" s="88"/>
      <c r="H63" s="88"/>
      <c r="I63" s="88"/>
      <c r="J63" s="88"/>
      <c r="K63" s="88" t="s">
        <v>95</v>
      </c>
      <c r="L63" s="88"/>
      <c r="M63" s="88"/>
      <c r="N63" s="88"/>
      <c r="O63" s="88"/>
      <c r="P63" s="88"/>
      <c r="Q63" s="88"/>
      <c r="R63" s="88"/>
      <c r="S63" s="88"/>
      <c r="T63" s="88"/>
      <c r="U63" s="88" t="s">
        <v>67</v>
      </c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 t="s">
        <v>79</v>
      </c>
      <c r="AI63" s="88"/>
      <c r="AJ63" s="88"/>
      <c r="AK63" s="88"/>
      <c r="AL63" s="88"/>
      <c r="AM63" s="88"/>
      <c r="AN63" s="88"/>
      <c r="AO63" s="88"/>
      <c r="AP63" s="88"/>
      <c r="AQ63" s="88" t="s">
        <v>80</v>
      </c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9">
        <f>Лист1!H31+Лист1!H32+Лист1!H33+Лист1!H34</f>
        <v>22200</v>
      </c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9">
        <v>7000</v>
      </c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9">
        <v>7000</v>
      </c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8"/>
      <c r="EP63" s="88"/>
      <c r="EQ63" s="88"/>
      <c r="ER63" s="88"/>
      <c r="ES63" s="88"/>
      <c r="ET63" s="88"/>
      <c r="EU63" s="88"/>
      <c r="EV63" s="88"/>
      <c r="EW63" s="88"/>
      <c r="EX63" s="88"/>
    </row>
    <row r="64" spans="1:154" s="78" customFormat="1" ht="12.75" customHeight="1">
      <c r="A64" s="88" t="s">
        <v>66</v>
      </c>
      <c r="B64" s="88"/>
      <c r="C64" s="88"/>
      <c r="D64" s="88"/>
      <c r="E64" s="88"/>
      <c r="F64" s="88"/>
      <c r="G64" s="88"/>
      <c r="H64" s="88"/>
      <c r="I64" s="88"/>
      <c r="J64" s="88"/>
      <c r="K64" s="88" t="s">
        <v>95</v>
      </c>
      <c r="L64" s="88"/>
      <c r="M64" s="88"/>
      <c r="N64" s="88"/>
      <c r="O64" s="88"/>
      <c r="P64" s="88"/>
      <c r="Q64" s="88"/>
      <c r="R64" s="88"/>
      <c r="S64" s="88"/>
      <c r="T64" s="88"/>
      <c r="U64" s="88" t="s">
        <v>67</v>
      </c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 t="s">
        <v>79</v>
      </c>
      <c r="AI64" s="88"/>
      <c r="AJ64" s="88"/>
      <c r="AK64" s="88"/>
      <c r="AL64" s="88"/>
      <c r="AM64" s="88"/>
      <c r="AN64" s="88"/>
      <c r="AO64" s="88"/>
      <c r="AP64" s="88"/>
      <c r="AQ64" s="88" t="s">
        <v>81</v>
      </c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9">
        <f>Лист1!H36+Лист1!H35</f>
        <v>4800</v>
      </c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9">
        <v>3000</v>
      </c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9">
        <v>3000</v>
      </c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8"/>
      <c r="EP64" s="88"/>
      <c r="EQ64" s="88"/>
      <c r="ER64" s="88"/>
      <c r="ES64" s="88"/>
      <c r="ET64" s="88"/>
      <c r="EU64" s="88"/>
      <c r="EV64" s="88"/>
      <c r="EW64" s="88"/>
      <c r="EX64" s="88"/>
    </row>
    <row r="65" spans="1:154" s="78" customFormat="1" ht="12.75" customHeight="1">
      <c r="A65" s="88" t="s">
        <v>66</v>
      </c>
      <c r="B65" s="88"/>
      <c r="C65" s="88"/>
      <c r="D65" s="88"/>
      <c r="E65" s="88"/>
      <c r="F65" s="88"/>
      <c r="G65" s="88"/>
      <c r="H65" s="88"/>
      <c r="I65" s="88"/>
      <c r="J65" s="88"/>
      <c r="K65" s="88" t="s">
        <v>95</v>
      </c>
      <c r="L65" s="88"/>
      <c r="M65" s="88"/>
      <c r="N65" s="88"/>
      <c r="O65" s="88"/>
      <c r="P65" s="88"/>
      <c r="Q65" s="88"/>
      <c r="R65" s="88"/>
      <c r="S65" s="88"/>
      <c r="T65" s="88"/>
      <c r="U65" s="88" t="s">
        <v>67</v>
      </c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 t="s">
        <v>79</v>
      </c>
      <c r="AI65" s="88"/>
      <c r="AJ65" s="88"/>
      <c r="AK65" s="88"/>
      <c r="AL65" s="88"/>
      <c r="AM65" s="88"/>
      <c r="AN65" s="88"/>
      <c r="AO65" s="88"/>
      <c r="AP65" s="88"/>
      <c r="AQ65" s="88" t="s">
        <v>82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9">
        <f>Лист1!H37</f>
        <v>20600</v>
      </c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9">
        <v>25000</v>
      </c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9">
        <v>25000</v>
      </c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8"/>
      <c r="EP65" s="88"/>
      <c r="EQ65" s="88"/>
      <c r="ER65" s="88"/>
      <c r="ES65" s="88"/>
      <c r="ET65" s="88"/>
      <c r="EU65" s="88"/>
      <c r="EV65" s="88"/>
      <c r="EW65" s="88"/>
      <c r="EX65" s="88"/>
    </row>
    <row r="66" spans="1:154" s="10" customFormat="1" ht="12.75" customHeight="1">
      <c r="A66" s="87" t="s">
        <v>66</v>
      </c>
      <c r="B66" s="87"/>
      <c r="C66" s="87"/>
      <c r="D66" s="87"/>
      <c r="E66" s="87"/>
      <c r="F66" s="87"/>
      <c r="G66" s="87"/>
      <c r="H66" s="87"/>
      <c r="I66" s="87"/>
      <c r="J66" s="87"/>
      <c r="K66" s="87" t="s">
        <v>95</v>
      </c>
      <c r="L66" s="87"/>
      <c r="M66" s="87"/>
      <c r="N66" s="87"/>
      <c r="O66" s="87"/>
      <c r="P66" s="87"/>
      <c r="Q66" s="87"/>
      <c r="R66" s="87"/>
      <c r="S66" s="87"/>
      <c r="T66" s="87"/>
      <c r="U66" s="87" t="s">
        <v>67</v>
      </c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 t="s">
        <v>79</v>
      </c>
      <c r="AI66" s="87"/>
      <c r="AJ66" s="87"/>
      <c r="AK66" s="87"/>
      <c r="AL66" s="87"/>
      <c r="AM66" s="87"/>
      <c r="AN66" s="87"/>
      <c r="AO66" s="87"/>
      <c r="AP66" s="87"/>
      <c r="AQ66" s="87" t="s">
        <v>83</v>
      </c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6">
        <v>0</v>
      </c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>
        <v>0</v>
      </c>
      <c r="BT66" s="86"/>
      <c r="BU66" s="86"/>
      <c r="BV66" s="86"/>
      <c r="BW66" s="86"/>
      <c r="BX66" s="86"/>
      <c r="BY66" s="86"/>
      <c r="BZ66" s="86"/>
      <c r="CA66" s="86"/>
      <c r="CB66" s="86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6">
        <v>3000</v>
      </c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6">
        <v>3000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7"/>
      <c r="EP66" s="87"/>
      <c r="EQ66" s="87"/>
      <c r="ER66" s="87"/>
      <c r="ES66" s="87"/>
      <c r="ET66" s="87"/>
      <c r="EU66" s="87"/>
      <c r="EV66" s="87"/>
      <c r="EW66" s="87"/>
      <c r="EX66" s="87"/>
    </row>
    <row r="67" spans="1:154" s="10" customFormat="1" ht="12.75" customHeight="1">
      <c r="A67" s="87" t="s">
        <v>66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95</v>
      </c>
      <c r="L67" s="87"/>
      <c r="M67" s="87"/>
      <c r="N67" s="87"/>
      <c r="O67" s="87"/>
      <c r="P67" s="87"/>
      <c r="Q67" s="87"/>
      <c r="R67" s="87"/>
      <c r="S67" s="87"/>
      <c r="T67" s="87"/>
      <c r="U67" s="87" t="s">
        <v>67</v>
      </c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 t="s">
        <v>79</v>
      </c>
      <c r="AI67" s="87"/>
      <c r="AJ67" s="87"/>
      <c r="AK67" s="87"/>
      <c r="AL67" s="87"/>
      <c r="AM67" s="87"/>
      <c r="AN67" s="87"/>
      <c r="AO67" s="87"/>
      <c r="AP67" s="87"/>
      <c r="AQ67" s="87" t="s">
        <v>96</v>
      </c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6">
        <v>0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>
        <v>0</v>
      </c>
      <c r="BT67" s="86"/>
      <c r="BU67" s="86"/>
      <c r="BV67" s="86"/>
      <c r="BW67" s="86"/>
      <c r="BX67" s="86"/>
      <c r="BY67" s="86"/>
      <c r="BZ67" s="86"/>
      <c r="CA67" s="86"/>
      <c r="CB67" s="86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6">
        <v>3000</v>
      </c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6">
        <v>3000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7"/>
      <c r="EP67" s="87"/>
      <c r="EQ67" s="87"/>
      <c r="ER67" s="87"/>
      <c r="ES67" s="87"/>
      <c r="ET67" s="87"/>
      <c r="EU67" s="87"/>
      <c r="EV67" s="87"/>
      <c r="EW67" s="87"/>
      <c r="EX67" s="87"/>
    </row>
    <row r="68" spans="1:154" s="10" customFormat="1" ht="12" customHeight="1">
      <c r="A68" s="87" t="s">
        <v>66</v>
      </c>
      <c r="B68" s="87"/>
      <c r="C68" s="87"/>
      <c r="D68" s="87"/>
      <c r="E68" s="87"/>
      <c r="F68" s="87"/>
      <c r="G68" s="87"/>
      <c r="H68" s="87"/>
      <c r="I68" s="87"/>
      <c r="J68" s="87"/>
      <c r="K68" s="87" t="s">
        <v>95</v>
      </c>
      <c r="L68" s="87"/>
      <c r="M68" s="87"/>
      <c r="N68" s="87"/>
      <c r="O68" s="87"/>
      <c r="P68" s="87"/>
      <c r="Q68" s="87"/>
      <c r="R68" s="87"/>
      <c r="S68" s="87"/>
      <c r="T68" s="87"/>
      <c r="U68" s="87" t="s">
        <v>67</v>
      </c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11" t="s">
        <v>85</v>
      </c>
      <c r="AI68" s="112"/>
      <c r="AJ68" s="112"/>
      <c r="AK68" s="112"/>
      <c r="AL68" s="112"/>
      <c r="AM68" s="112"/>
      <c r="AN68" s="112"/>
      <c r="AO68" s="112"/>
      <c r="AP68" s="113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3">
        <f>SUM(BG69:BG77)</f>
        <v>225500</v>
      </c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3">
        <f>SUM(CM69:CM77)</f>
        <v>317000</v>
      </c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3">
        <f>SUM(DS69:DS77)</f>
        <v>347000</v>
      </c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7"/>
      <c r="EP68" s="87"/>
      <c r="EQ68" s="87"/>
      <c r="ER68" s="87"/>
      <c r="ES68" s="87"/>
      <c r="ET68" s="87"/>
      <c r="EU68" s="87"/>
      <c r="EV68" s="87"/>
      <c r="EW68" s="87"/>
      <c r="EX68" s="87"/>
    </row>
    <row r="69" spans="1:154" s="78" customFormat="1" ht="12" customHeight="1">
      <c r="A69" s="88" t="s">
        <v>66</v>
      </c>
      <c r="B69" s="88"/>
      <c r="C69" s="88"/>
      <c r="D69" s="88"/>
      <c r="E69" s="88"/>
      <c r="F69" s="88"/>
      <c r="G69" s="88"/>
      <c r="H69" s="88"/>
      <c r="I69" s="88"/>
      <c r="J69" s="88"/>
      <c r="K69" s="88" t="s">
        <v>95</v>
      </c>
      <c r="L69" s="88"/>
      <c r="M69" s="88"/>
      <c r="N69" s="88"/>
      <c r="O69" s="88"/>
      <c r="P69" s="88"/>
      <c r="Q69" s="88"/>
      <c r="R69" s="88"/>
      <c r="S69" s="88"/>
      <c r="T69" s="88"/>
      <c r="U69" s="88" t="s">
        <v>67</v>
      </c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 t="s">
        <v>85</v>
      </c>
      <c r="AI69" s="88"/>
      <c r="AJ69" s="88"/>
      <c r="AK69" s="88"/>
      <c r="AL69" s="88"/>
      <c r="AM69" s="88"/>
      <c r="AN69" s="88"/>
      <c r="AO69" s="88"/>
      <c r="AP69" s="88"/>
      <c r="AQ69" s="88" t="s">
        <v>90</v>
      </c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114">
        <f>Лист1!H40</f>
        <v>74809.51000000001</v>
      </c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9">
        <v>70000</v>
      </c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9">
        <v>70000</v>
      </c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8"/>
      <c r="EP69" s="88"/>
      <c r="EQ69" s="88"/>
      <c r="ER69" s="88"/>
      <c r="ES69" s="88"/>
      <c r="ET69" s="88"/>
      <c r="EU69" s="88"/>
      <c r="EV69" s="88"/>
      <c r="EW69" s="88"/>
      <c r="EX69" s="88"/>
    </row>
    <row r="70" spans="1:154" s="78" customFormat="1" ht="12" customHeight="1">
      <c r="A70" s="88" t="s">
        <v>66</v>
      </c>
      <c r="B70" s="88"/>
      <c r="C70" s="88"/>
      <c r="D70" s="88"/>
      <c r="E70" s="88"/>
      <c r="F70" s="88"/>
      <c r="G70" s="88"/>
      <c r="H70" s="88"/>
      <c r="I70" s="88"/>
      <c r="J70" s="88"/>
      <c r="K70" s="88" t="s">
        <v>95</v>
      </c>
      <c r="L70" s="88"/>
      <c r="M70" s="88"/>
      <c r="N70" s="88"/>
      <c r="O70" s="88"/>
      <c r="P70" s="88"/>
      <c r="Q70" s="88"/>
      <c r="R70" s="88"/>
      <c r="S70" s="88"/>
      <c r="T70" s="88"/>
      <c r="U70" s="88" t="s">
        <v>67</v>
      </c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 t="s">
        <v>85</v>
      </c>
      <c r="AI70" s="88"/>
      <c r="AJ70" s="88"/>
      <c r="AK70" s="88"/>
      <c r="AL70" s="88"/>
      <c r="AM70" s="88"/>
      <c r="AN70" s="88"/>
      <c r="AO70" s="88"/>
      <c r="AP70" s="88"/>
      <c r="AQ70" s="88" t="s">
        <v>81</v>
      </c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9">
        <f>Лист1!H46</f>
        <v>69200</v>
      </c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9">
        <v>100000</v>
      </c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9">
        <v>100000</v>
      </c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8"/>
      <c r="EP70" s="88"/>
      <c r="EQ70" s="88"/>
      <c r="ER70" s="88"/>
      <c r="ES70" s="88"/>
      <c r="ET70" s="88"/>
      <c r="EU70" s="88"/>
      <c r="EV70" s="88"/>
      <c r="EW70" s="88"/>
      <c r="EX70" s="88"/>
    </row>
    <row r="71" spans="1:154" s="10" customFormat="1" ht="12" customHeight="1">
      <c r="A71" s="87" t="s">
        <v>66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95</v>
      </c>
      <c r="L71" s="87"/>
      <c r="M71" s="87"/>
      <c r="N71" s="87"/>
      <c r="O71" s="87"/>
      <c r="P71" s="87"/>
      <c r="Q71" s="87"/>
      <c r="R71" s="87"/>
      <c r="S71" s="87"/>
      <c r="T71" s="87"/>
      <c r="U71" s="87" t="s">
        <v>67</v>
      </c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 t="s">
        <v>85</v>
      </c>
      <c r="AI71" s="87"/>
      <c r="AJ71" s="87"/>
      <c r="AK71" s="87"/>
      <c r="AL71" s="87"/>
      <c r="AM71" s="87"/>
      <c r="AN71" s="87"/>
      <c r="AO71" s="87"/>
      <c r="AP71" s="87"/>
      <c r="AQ71" s="87" t="s">
        <v>82</v>
      </c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6">
        <v>41000</v>
      </c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6">
        <v>65000</v>
      </c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6">
        <v>65000</v>
      </c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7"/>
      <c r="EP71" s="87"/>
      <c r="EQ71" s="87"/>
      <c r="ER71" s="87"/>
      <c r="ES71" s="87"/>
      <c r="ET71" s="87"/>
      <c r="EU71" s="87"/>
      <c r="EV71" s="87"/>
      <c r="EW71" s="87"/>
      <c r="EX71" s="87"/>
    </row>
    <row r="72" spans="1:154" s="78" customFormat="1" ht="12" customHeight="1">
      <c r="A72" s="88" t="s">
        <v>66</v>
      </c>
      <c r="B72" s="88"/>
      <c r="C72" s="88"/>
      <c r="D72" s="88"/>
      <c r="E72" s="88"/>
      <c r="F72" s="88"/>
      <c r="G72" s="88"/>
      <c r="H72" s="88"/>
      <c r="I72" s="88"/>
      <c r="J72" s="88"/>
      <c r="K72" s="88" t="s">
        <v>95</v>
      </c>
      <c r="L72" s="88"/>
      <c r="M72" s="88"/>
      <c r="N72" s="88"/>
      <c r="O72" s="88"/>
      <c r="P72" s="88"/>
      <c r="Q72" s="88"/>
      <c r="R72" s="88"/>
      <c r="S72" s="88"/>
      <c r="T72" s="88"/>
      <c r="U72" s="88" t="s">
        <v>67</v>
      </c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 t="s">
        <v>85</v>
      </c>
      <c r="AI72" s="88"/>
      <c r="AJ72" s="88"/>
      <c r="AK72" s="88"/>
      <c r="AL72" s="88"/>
      <c r="AM72" s="88"/>
      <c r="AN72" s="88"/>
      <c r="AO72" s="88"/>
      <c r="AP72" s="88"/>
      <c r="AQ72" s="88" t="s">
        <v>83</v>
      </c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9">
        <f>Лист1!H59</f>
        <v>19690.489999999998</v>
      </c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9">
        <v>20000</v>
      </c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9">
        <v>20000</v>
      </c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8"/>
      <c r="EP72" s="88"/>
      <c r="EQ72" s="88"/>
      <c r="ER72" s="88"/>
      <c r="ES72" s="88"/>
      <c r="ET72" s="88"/>
      <c r="EU72" s="88"/>
      <c r="EV72" s="88"/>
      <c r="EW72" s="88"/>
      <c r="EX72" s="88"/>
    </row>
    <row r="73" spans="1:154" s="78" customFormat="1" ht="12" customHeight="1">
      <c r="A73" s="88" t="s">
        <v>66</v>
      </c>
      <c r="B73" s="88"/>
      <c r="C73" s="88"/>
      <c r="D73" s="88"/>
      <c r="E73" s="88"/>
      <c r="F73" s="88"/>
      <c r="G73" s="88"/>
      <c r="H73" s="88"/>
      <c r="I73" s="88"/>
      <c r="J73" s="88"/>
      <c r="K73" s="88" t="s">
        <v>95</v>
      </c>
      <c r="L73" s="88"/>
      <c r="M73" s="88"/>
      <c r="N73" s="88"/>
      <c r="O73" s="88"/>
      <c r="P73" s="88"/>
      <c r="Q73" s="88"/>
      <c r="R73" s="88"/>
      <c r="S73" s="88"/>
      <c r="T73" s="88"/>
      <c r="U73" s="88" t="s">
        <v>67</v>
      </c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 t="s">
        <v>85</v>
      </c>
      <c r="AI73" s="88"/>
      <c r="AJ73" s="88"/>
      <c r="AK73" s="88"/>
      <c r="AL73" s="88"/>
      <c r="AM73" s="88"/>
      <c r="AN73" s="88"/>
      <c r="AO73" s="88"/>
      <c r="AP73" s="88"/>
      <c r="AQ73" s="88" t="s">
        <v>117</v>
      </c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9">
        <f>Лист1!H64</f>
        <v>0</v>
      </c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9">
        <v>2000</v>
      </c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9">
        <v>2000</v>
      </c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8"/>
      <c r="EP73" s="88"/>
      <c r="EQ73" s="88"/>
      <c r="ER73" s="88"/>
      <c r="ES73" s="88"/>
      <c r="ET73" s="88"/>
      <c r="EU73" s="88"/>
      <c r="EV73" s="88"/>
      <c r="EW73" s="88"/>
      <c r="EX73" s="88"/>
    </row>
    <row r="74" spans="1:154" s="10" customFormat="1" ht="12" customHeight="1">
      <c r="A74" s="87" t="s">
        <v>66</v>
      </c>
      <c r="B74" s="87"/>
      <c r="C74" s="87"/>
      <c r="D74" s="87"/>
      <c r="E74" s="87"/>
      <c r="F74" s="87"/>
      <c r="G74" s="87"/>
      <c r="H74" s="87"/>
      <c r="I74" s="87"/>
      <c r="J74" s="87"/>
      <c r="K74" s="87" t="s">
        <v>95</v>
      </c>
      <c r="L74" s="87"/>
      <c r="M74" s="87"/>
      <c r="N74" s="87"/>
      <c r="O74" s="87"/>
      <c r="P74" s="87"/>
      <c r="Q74" s="87"/>
      <c r="R74" s="87"/>
      <c r="S74" s="87"/>
      <c r="T74" s="87"/>
      <c r="U74" s="87" t="s">
        <v>67</v>
      </c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 t="s">
        <v>85</v>
      </c>
      <c r="AI74" s="87"/>
      <c r="AJ74" s="87"/>
      <c r="AK74" s="87"/>
      <c r="AL74" s="87"/>
      <c r="AM74" s="87"/>
      <c r="AN74" s="87"/>
      <c r="AO74" s="87"/>
      <c r="AP74" s="87"/>
      <c r="AQ74" s="87" t="s">
        <v>98</v>
      </c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6">
        <v>0</v>
      </c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6">
        <v>0</v>
      </c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6">
        <v>10000</v>
      </c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7"/>
      <c r="EP74" s="87"/>
      <c r="EQ74" s="87"/>
      <c r="ER74" s="87"/>
      <c r="ES74" s="87"/>
      <c r="ET74" s="87"/>
      <c r="EU74" s="87"/>
      <c r="EV74" s="87"/>
      <c r="EW74" s="87"/>
      <c r="EX74" s="87"/>
    </row>
    <row r="75" spans="1:154" s="78" customFormat="1" ht="12" customHeight="1">
      <c r="A75" s="88" t="s">
        <v>66</v>
      </c>
      <c r="B75" s="88"/>
      <c r="C75" s="88"/>
      <c r="D75" s="88"/>
      <c r="E75" s="88"/>
      <c r="F75" s="88"/>
      <c r="G75" s="88"/>
      <c r="H75" s="88"/>
      <c r="I75" s="88"/>
      <c r="J75" s="88"/>
      <c r="K75" s="88" t="s">
        <v>95</v>
      </c>
      <c r="L75" s="88"/>
      <c r="M75" s="88"/>
      <c r="N75" s="88"/>
      <c r="O75" s="88"/>
      <c r="P75" s="88"/>
      <c r="Q75" s="88"/>
      <c r="R75" s="88"/>
      <c r="S75" s="88"/>
      <c r="T75" s="88"/>
      <c r="U75" s="88" t="s">
        <v>67</v>
      </c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 t="s">
        <v>85</v>
      </c>
      <c r="AI75" s="88"/>
      <c r="AJ75" s="88"/>
      <c r="AK75" s="88"/>
      <c r="AL75" s="88"/>
      <c r="AM75" s="88"/>
      <c r="AN75" s="88"/>
      <c r="AO75" s="88"/>
      <c r="AP75" s="88"/>
      <c r="AQ75" s="88" t="s">
        <v>109</v>
      </c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9">
        <f>Лист1!H65</f>
        <v>0</v>
      </c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9">
        <v>0</v>
      </c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9">
        <v>10000</v>
      </c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8"/>
      <c r="EP75" s="88"/>
      <c r="EQ75" s="88"/>
      <c r="ER75" s="88"/>
      <c r="ES75" s="88"/>
      <c r="ET75" s="88"/>
      <c r="EU75" s="88"/>
      <c r="EV75" s="88"/>
      <c r="EW75" s="88"/>
      <c r="EX75" s="88"/>
    </row>
    <row r="76" spans="1:154" s="78" customFormat="1" ht="12" customHeight="1">
      <c r="A76" s="88" t="s">
        <v>66</v>
      </c>
      <c r="B76" s="88"/>
      <c r="C76" s="88"/>
      <c r="D76" s="88"/>
      <c r="E76" s="88"/>
      <c r="F76" s="88"/>
      <c r="G76" s="88"/>
      <c r="H76" s="88"/>
      <c r="I76" s="88"/>
      <c r="J76" s="88"/>
      <c r="K76" s="88" t="s">
        <v>95</v>
      </c>
      <c r="L76" s="88"/>
      <c r="M76" s="88"/>
      <c r="N76" s="88"/>
      <c r="O76" s="88"/>
      <c r="P76" s="88"/>
      <c r="Q76" s="88"/>
      <c r="R76" s="88"/>
      <c r="S76" s="88"/>
      <c r="T76" s="88"/>
      <c r="U76" s="88" t="s">
        <v>67</v>
      </c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 t="s">
        <v>85</v>
      </c>
      <c r="AI76" s="88"/>
      <c r="AJ76" s="88"/>
      <c r="AK76" s="88"/>
      <c r="AL76" s="88"/>
      <c r="AM76" s="88"/>
      <c r="AN76" s="88"/>
      <c r="AO76" s="88"/>
      <c r="AP76" s="88"/>
      <c r="AQ76" s="88" t="s">
        <v>118</v>
      </c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9">
        <f>Лист1!H66</f>
        <v>0</v>
      </c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9">
        <v>0</v>
      </c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9">
        <v>10000</v>
      </c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8"/>
      <c r="EP76" s="88"/>
      <c r="EQ76" s="88"/>
      <c r="ER76" s="88"/>
      <c r="ES76" s="88"/>
      <c r="ET76" s="88"/>
      <c r="EU76" s="88"/>
      <c r="EV76" s="88"/>
      <c r="EW76" s="88"/>
      <c r="EX76" s="88"/>
    </row>
    <row r="77" spans="1:154" s="78" customFormat="1" ht="12" customHeight="1">
      <c r="A77" s="88" t="s">
        <v>66</v>
      </c>
      <c r="B77" s="88"/>
      <c r="C77" s="88"/>
      <c r="D77" s="88"/>
      <c r="E77" s="88"/>
      <c r="F77" s="88"/>
      <c r="G77" s="88"/>
      <c r="H77" s="88"/>
      <c r="I77" s="88"/>
      <c r="J77" s="88"/>
      <c r="K77" s="88" t="s">
        <v>95</v>
      </c>
      <c r="L77" s="88"/>
      <c r="M77" s="88"/>
      <c r="N77" s="88"/>
      <c r="O77" s="88"/>
      <c r="P77" s="88"/>
      <c r="Q77" s="88"/>
      <c r="R77" s="88"/>
      <c r="S77" s="88"/>
      <c r="T77" s="88"/>
      <c r="U77" s="88" t="s">
        <v>67</v>
      </c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 t="s">
        <v>85</v>
      </c>
      <c r="AI77" s="88"/>
      <c r="AJ77" s="88"/>
      <c r="AK77" s="88"/>
      <c r="AL77" s="88"/>
      <c r="AM77" s="88"/>
      <c r="AN77" s="88"/>
      <c r="AO77" s="88"/>
      <c r="AP77" s="88"/>
      <c r="AQ77" s="88" t="s">
        <v>96</v>
      </c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9">
        <f>Лист1!H67+Лист1!H68+Лист1!H69+Лист1!H70+Лист1!H72+Лист1!H73</f>
        <v>20800</v>
      </c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9">
        <v>60000</v>
      </c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9">
        <v>60000</v>
      </c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8"/>
      <c r="EP77" s="88"/>
      <c r="EQ77" s="88"/>
      <c r="ER77" s="88"/>
      <c r="ES77" s="88"/>
      <c r="ET77" s="88"/>
      <c r="EU77" s="88"/>
      <c r="EV77" s="88"/>
      <c r="EW77" s="88"/>
      <c r="EX77" s="88"/>
    </row>
    <row r="78" spans="1:154" s="10" customFormat="1" ht="12" customHeight="1">
      <c r="A78" s="87" t="s">
        <v>66</v>
      </c>
      <c r="B78" s="87"/>
      <c r="C78" s="87"/>
      <c r="D78" s="87"/>
      <c r="E78" s="87"/>
      <c r="F78" s="87"/>
      <c r="G78" s="87"/>
      <c r="H78" s="87"/>
      <c r="I78" s="87"/>
      <c r="J78" s="87"/>
      <c r="K78" s="87" t="s">
        <v>95</v>
      </c>
      <c r="L78" s="87"/>
      <c r="M78" s="87"/>
      <c r="N78" s="87"/>
      <c r="O78" s="87"/>
      <c r="P78" s="87"/>
      <c r="Q78" s="87"/>
      <c r="R78" s="87"/>
      <c r="S78" s="87"/>
      <c r="T78" s="87"/>
      <c r="U78" s="87" t="s">
        <v>67</v>
      </c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11" t="s">
        <v>128</v>
      </c>
      <c r="AI78" s="112"/>
      <c r="AJ78" s="112"/>
      <c r="AK78" s="112"/>
      <c r="AL78" s="112"/>
      <c r="AM78" s="112"/>
      <c r="AN78" s="112"/>
      <c r="AO78" s="112"/>
      <c r="AP78" s="113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3">
        <f>SUM(BG79:BG79)</f>
        <v>768200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3">
        <f>SUM(CM79:CM79)</f>
        <v>820000</v>
      </c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3">
        <f>SUM(DS79:DS79)</f>
        <v>820000</v>
      </c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7"/>
      <c r="EP78" s="87"/>
      <c r="EQ78" s="87"/>
      <c r="ER78" s="87"/>
      <c r="ES78" s="87"/>
      <c r="ET78" s="87"/>
      <c r="EU78" s="87"/>
      <c r="EV78" s="87"/>
      <c r="EW78" s="87"/>
      <c r="EX78" s="87"/>
    </row>
    <row r="79" spans="1:154" s="10" customFormat="1" ht="12" customHeight="1">
      <c r="A79" s="87" t="s">
        <v>66</v>
      </c>
      <c r="B79" s="87"/>
      <c r="C79" s="87"/>
      <c r="D79" s="87"/>
      <c r="E79" s="87"/>
      <c r="F79" s="87"/>
      <c r="G79" s="87"/>
      <c r="H79" s="87"/>
      <c r="I79" s="87"/>
      <c r="J79" s="87"/>
      <c r="K79" s="87" t="s">
        <v>95</v>
      </c>
      <c r="L79" s="87"/>
      <c r="M79" s="87"/>
      <c r="N79" s="87"/>
      <c r="O79" s="87"/>
      <c r="P79" s="87"/>
      <c r="Q79" s="87"/>
      <c r="R79" s="87"/>
      <c r="S79" s="87"/>
      <c r="T79" s="87"/>
      <c r="U79" s="87" t="s">
        <v>67</v>
      </c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 t="s">
        <v>128</v>
      </c>
      <c r="AI79" s="87"/>
      <c r="AJ79" s="87"/>
      <c r="AK79" s="87"/>
      <c r="AL79" s="87"/>
      <c r="AM79" s="87"/>
      <c r="AN79" s="87"/>
      <c r="AO79" s="87"/>
      <c r="AP79" s="87"/>
      <c r="AQ79" s="87" t="s">
        <v>90</v>
      </c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6">
        <v>768200</v>
      </c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6">
        <v>820000</v>
      </c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6">
        <v>820000</v>
      </c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7"/>
      <c r="EP79" s="87"/>
      <c r="EQ79" s="87"/>
      <c r="ER79" s="87"/>
      <c r="ES79" s="87"/>
      <c r="ET79" s="87"/>
      <c r="EU79" s="87"/>
      <c r="EV79" s="87"/>
      <c r="EW79" s="87"/>
      <c r="EX79" s="87"/>
    </row>
    <row r="80" spans="1:154" s="10" customFormat="1" ht="12" customHeight="1">
      <c r="A80" s="87" t="s">
        <v>66</v>
      </c>
      <c r="B80" s="87"/>
      <c r="C80" s="87"/>
      <c r="D80" s="87"/>
      <c r="E80" s="87"/>
      <c r="F80" s="87"/>
      <c r="G80" s="87"/>
      <c r="H80" s="87"/>
      <c r="I80" s="87"/>
      <c r="J80" s="87"/>
      <c r="K80" s="87" t="s">
        <v>95</v>
      </c>
      <c r="L80" s="87"/>
      <c r="M80" s="87"/>
      <c r="N80" s="87"/>
      <c r="O80" s="87"/>
      <c r="P80" s="87"/>
      <c r="Q80" s="87"/>
      <c r="R80" s="87"/>
      <c r="S80" s="87"/>
      <c r="T80" s="87"/>
      <c r="U80" s="84" t="s">
        <v>97</v>
      </c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 t="s">
        <v>100</v>
      </c>
      <c r="AI80" s="84"/>
      <c r="AJ80" s="84"/>
      <c r="AK80" s="84"/>
      <c r="AL80" s="84"/>
      <c r="AM80" s="84"/>
      <c r="AN80" s="84"/>
      <c r="AO80" s="84"/>
      <c r="AP80" s="84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3">
        <f>BG81</f>
        <v>660450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3">
        <f>CM81</f>
        <v>660450</v>
      </c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3">
        <f>DS81</f>
        <v>660450</v>
      </c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7"/>
      <c r="EP80" s="87"/>
      <c r="EQ80" s="87"/>
      <c r="ER80" s="87"/>
      <c r="ES80" s="87"/>
      <c r="ET80" s="87"/>
      <c r="EU80" s="87"/>
      <c r="EV80" s="87"/>
      <c r="EW80" s="87"/>
      <c r="EX80" s="87"/>
    </row>
    <row r="81" spans="1:154" s="10" customFormat="1" ht="12" customHeight="1">
      <c r="A81" s="87" t="s">
        <v>66</v>
      </c>
      <c r="B81" s="87"/>
      <c r="C81" s="87"/>
      <c r="D81" s="87"/>
      <c r="E81" s="87"/>
      <c r="F81" s="87"/>
      <c r="G81" s="87"/>
      <c r="H81" s="87"/>
      <c r="I81" s="87"/>
      <c r="J81" s="87"/>
      <c r="K81" s="87" t="s">
        <v>95</v>
      </c>
      <c r="L81" s="87"/>
      <c r="M81" s="87"/>
      <c r="N81" s="87"/>
      <c r="O81" s="87"/>
      <c r="P81" s="87"/>
      <c r="Q81" s="87"/>
      <c r="R81" s="87"/>
      <c r="S81" s="87"/>
      <c r="T81" s="87"/>
      <c r="U81" s="87" t="s">
        <v>97</v>
      </c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 t="s">
        <v>85</v>
      </c>
      <c r="AI81" s="87"/>
      <c r="AJ81" s="87"/>
      <c r="AK81" s="87"/>
      <c r="AL81" s="87"/>
      <c r="AM81" s="87"/>
      <c r="AN81" s="87"/>
      <c r="AO81" s="87"/>
      <c r="AP81" s="87"/>
      <c r="AQ81" s="87" t="s">
        <v>98</v>
      </c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6">
        <v>660450</v>
      </c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6">
        <v>660450</v>
      </c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6">
        <v>660450</v>
      </c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7"/>
      <c r="EP81" s="87"/>
      <c r="EQ81" s="87"/>
      <c r="ER81" s="87"/>
      <c r="ES81" s="87"/>
      <c r="ET81" s="87"/>
      <c r="EU81" s="87"/>
      <c r="EV81" s="87"/>
      <c r="EW81" s="87"/>
      <c r="EX81" s="87"/>
    </row>
    <row r="82" spans="1:154" s="10" customFormat="1" ht="12" customHeight="1">
      <c r="A82" s="87" t="s">
        <v>66</v>
      </c>
      <c r="B82" s="87"/>
      <c r="C82" s="87"/>
      <c r="D82" s="87"/>
      <c r="E82" s="87"/>
      <c r="F82" s="87"/>
      <c r="G82" s="87"/>
      <c r="H82" s="87"/>
      <c r="I82" s="87"/>
      <c r="J82" s="87"/>
      <c r="K82" s="87" t="s">
        <v>95</v>
      </c>
      <c r="L82" s="87"/>
      <c r="M82" s="87"/>
      <c r="N82" s="87"/>
      <c r="O82" s="87"/>
      <c r="P82" s="87"/>
      <c r="Q82" s="87"/>
      <c r="R82" s="87"/>
      <c r="S82" s="87"/>
      <c r="T82" s="87"/>
      <c r="U82" s="84" t="s">
        <v>112</v>
      </c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 t="s">
        <v>100</v>
      </c>
      <c r="AI82" s="84"/>
      <c r="AJ82" s="84"/>
      <c r="AK82" s="84"/>
      <c r="AL82" s="84"/>
      <c r="AM82" s="84"/>
      <c r="AN82" s="84"/>
      <c r="AO82" s="84"/>
      <c r="AP82" s="84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3">
        <f>BG83</f>
        <v>25500</v>
      </c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3">
        <f>CM83</f>
        <v>25500</v>
      </c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3">
        <f>DS83</f>
        <v>25500</v>
      </c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7"/>
      <c r="EP82" s="87"/>
      <c r="EQ82" s="87"/>
      <c r="ER82" s="87"/>
      <c r="ES82" s="87"/>
      <c r="ET82" s="87"/>
      <c r="EU82" s="87"/>
      <c r="EV82" s="87"/>
      <c r="EW82" s="87"/>
      <c r="EX82" s="87"/>
    </row>
    <row r="83" spans="1:154" s="10" customFormat="1" ht="12" customHeight="1">
      <c r="A83" s="87" t="s">
        <v>66</v>
      </c>
      <c r="B83" s="87"/>
      <c r="C83" s="87"/>
      <c r="D83" s="87"/>
      <c r="E83" s="87"/>
      <c r="F83" s="87"/>
      <c r="G83" s="87"/>
      <c r="H83" s="87"/>
      <c r="I83" s="87"/>
      <c r="J83" s="87"/>
      <c r="K83" s="87" t="s">
        <v>95</v>
      </c>
      <c r="L83" s="87"/>
      <c r="M83" s="87"/>
      <c r="N83" s="87"/>
      <c r="O83" s="87"/>
      <c r="P83" s="87"/>
      <c r="Q83" s="87"/>
      <c r="R83" s="87"/>
      <c r="S83" s="87"/>
      <c r="T83" s="87"/>
      <c r="U83" s="87" t="s">
        <v>112</v>
      </c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 t="s">
        <v>85</v>
      </c>
      <c r="AI83" s="87"/>
      <c r="AJ83" s="87"/>
      <c r="AK83" s="87"/>
      <c r="AL83" s="87"/>
      <c r="AM83" s="87"/>
      <c r="AN83" s="87"/>
      <c r="AO83" s="87"/>
      <c r="AP83" s="87"/>
      <c r="AQ83" s="87" t="s">
        <v>98</v>
      </c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6">
        <v>25500</v>
      </c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6">
        <v>25500</v>
      </c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6">
        <v>25500</v>
      </c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7"/>
      <c r="EP83" s="87"/>
      <c r="EQ83" s="87"/>
      <c r="ER83" s="87"/>
      <c r="ES83" s="87"/>
      <c r="ET83" s="87"/>
      <c r="EU83" s="87"/>
      <c r="EV83" s="87"/>
      <c r="EW83" s="87"/>
      <c r="EX83" s="87"/>
    </row>
    <row r="84" spans="1:154" s="10" customFormat="1" ht="12.75" customHeight="1">
      <c r="A84" s="87" t="s">
        <v>66</v>
      </c>
      <c r="B84" s="87"/>
      <c r="C84" s="87"/>
      <c r="D84" s="87"/>
      <c r="E84" s="87"/>
      <c r="F84" s="87"/>
      <c r="G84" s="87"/>
      <c r="H84" s="87"/>
      <c r="I84" s="87"/>
      <c r="J84" s="87"/>
      <c r="K84" s="87" t="s">
        <v>95</v>
      </c>
      <c r="L84" s="87"/>
      <c r="M84" s="87"/>
      <c r="N84" s="87"/>
      <c r="O84" s="87"/>
      <c r="P84" s="87"/>
      <c r="Q84" s="87"/>
      <c r="R84" s="87"/>
      <c r="S84" s="87"/>
      <c r="T84" s="87"/>
      <c r="U84" s="84" t="s">
        <v>86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 t="s">
        <v>101</v>
      </c>
      <c r="AI84" s="84"/>
      <c r="AJ84" s="84"/>
      <c r="AK84" s="84"/>
      <c r="AL84" s="84"/>
      <c r="AM84" s="84"/>
      <c r="AN84" s="84"/>
      <c r="AO84" s="84"/>
      <c r="AP84" s="84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3">
        <f>SUM(BG85:BG88)</f>
        <v>11000</v>
      </c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3">
        <f>SUM(CM85:CM88)</f>
        <v>8000</v>
      </c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3">
        <f>SUM(DS85:DS88)</f>
        <v>7000</v>
      </c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7"/>
      <c r="EP84" s="87"/>
      <c r="EQ84" s="87"/>
      <c r="ER84" s="87"/>
      <c r="ES84" s="87"/>
      <c r="ET84" s="87"/>
      <c r="EU84" s="87"/>
      <c r="EV84" s="87"/>
      <c r="EW84" s="87"/>
      <c r="EX84" s="87"/>
    </row>
    <row r="85" spans="1:154" s="10" customFormat="1" ht="12.75" customHeight="1">
      <c r="A85" s="87" t="s">
        <v>66</v>
      </c>
      <c r="B85" s="87"/>
      <c r="C85" s="87"/>
      <c r="D85" s="87"/>
      <c r="E85" s="87"/>
      <c r="F85" s="87"/>
      <c r="G85" s="87"/>
      <c r="H85" s="87"/>
      <c r="I85" s="87"/>
      <c r="J85" s="87"/>
      <c r="K85" s="87" t="s">
        <v>95</v>
      </c>
      <c r="L85" s="87"/>
      <c r="M85" s="87"/>
      <c r="N85" s="87"/>
      <c r="O85" s="87"/>
      <c r="P85" s="87"/>
      <c r="Q85" s="87"/>
      <c r="R85" s="87"/>
      <c r="S85" s="87"/>
      <c r="T85" s="87"/>
      <c r="U85" s="87" t="s">
        <v>86</v>
      </c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 t="s">
        <v>93</v>
      </c>
      <c r="AI85" s="87"/>
      <c r="AJ85" s="87"/>
      <c r="AK85" s="87"/>
      <c r="AL85" s="87"/>
      <c r="AM85" s="87"/>
      <c r="AN85" s="87"/>
      <c r="AO85" s="87"/>
      <c r="AP85" s="87"/>
      <c r="AQ85" s="87" t="s">
        <v>87</v>
      </c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6">
        <v>10000</v>
      </c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6">
        <v>8000</v>
      </c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6">
        <v>7000</v>
      </c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7"/>
      <c r="EP85" s="87"/>
      <c r="EQ85" s="87"/>
      <c r="ER85" s="87"/>
      <c r="ES85" s="87"/>
      <c r="ET85" s="87"/>
      <c r="EU85" s="87"/>
      <c r="EV85" s="87"/>
      <c r="EW85" s="87"/>
      <c r="EX85" s="87"/>
    </row>
    <row r="86" spans="1:154" s="10" customFormat="1" ht="12.75" customHeight="1">
      <c r="A86" s="87" t="s">
        <v>66</v>
      </c>
      <c r="B86" s="87"/>
      <c r="C86" s="87"/>
      <c r="D86" s="87"/>
      <c r="E86" s="87"/>
      <c r="F86" s="87"/>
      <c r="G86" s="87"/>
      <c r="H86" s="87"/>
      <c r="I86" s="87"/>
      <c r="J86" s="87"/>
      <c r="K86" s="87" t="s">
        <v>95</v>
      </c>
      <c r="L86" s="87"/>
      <c r="M86" s="87"/>
      <c r="N86" s="87"/>
      <c r="O86" s="87"/>
      <c r="P86" s="87"/>
      <c r="Q86" s="87"/>
      <c r="R86" s="87"/>
      <c r="S86" s="87"/>
      <c r="T86" s="87"/>
      <c r="U86" s="87" t="s">
        <v>86</v>
      </c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 t="s">
        <v>89</v>
      </c>
      <c r="AI86" s="87"/>
      <c r="AJ86" s="87"/>
      <c r="AK86" s="87"/>
      <c r="AL86" s="87"/>
      <c r="AM86" s="87"/>
      <c r="AN86" s="87"/>
      <c r="AO86" s="87"/>
      <c r="AP86" s="87"/>
      <c r="AQ86" s="87" t="s">
        <v>87</v>
      </c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6">
        <v>0</v>
      </c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6">
        <v>0</v>
      </c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6">
        <v>0</v>
      </c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7"/>
      <c r="EP86" s="87"/>
      <c r="EQ86" s="87"/>
      <c r="ER86" s="87"/>
      <c r="ES86" s="87"/>
      <c r="ET86" s="87"/>
      <c r="EU86" s="87"/>
      <c r="EV86" s="87"/>
      <c r="EW86" s="87"/>
      <c r="EX86" s="87"/>
    </row>
    <row r="87" spans="1:154" s="10" customFormat="1" ht="12.75" customHeight="1">
      <c r="A87" s="87" t="s">
        <v>66</v>
      </c>
      <c r="B87" s="87"/>
      <c r="C87" s="87"/>
      <c r="D87" s="87"/>
      <c r="E87" s="87"/>
      <c r="F87" s="87"/>
      <c r="G87" s="87"/>
      <c r="H87" s="87"/>
      <c r="I87" s="87"/>
      <c r="J87" s="87"/>
      <c r="K87" s="87" t="s">
        <v>95</v>
      </c>
      <c r="L87" s="87"/>
      <c r="M87" s="87"/>
      <c r="N87" s="87"/>
      <c r="O87" s="87"/>
      <c r="P87" s="87"/>
      <c r="Q87" s="87"/>
      <c r="R87" s="87"/>
      <c r="S87" s="87"/>
      <c r="T87" s="87"/>
      <c r="U87" s="87" t="s">
        <v>86</v>
      </c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 t="s">
        <v>89</v>
      </c>
      <c r="AI87" s="87"/>
      <c r="AJ87" s="87"/>
      <c r="AK87" s="87"/>
      <c r="AL87" s="87"/>
      <c r="AM87" s="87"/>
      <c r="AN87" s="87"/>
      <c r="AO87" s="87"/>
      <c r="AP87" s="87"/>
      <c r="AQ87" s="87" t="s">
        <v>114</v>
      </c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6">
        <v>1000</v>
      </c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7"/>
      <c r="EP87" s="87"/>
      <c r="EQ87" s="87"/>
      <c r="ER87" s="87"/>
      <c r="ES87" s="87"/>
      <c r="ET87" s="87"/>
      <c r="EU87" s="87"/>
      <c r="EV87" s="87"/>
      <c r="EW87" s="87"/>
      <c r="EX87" s="87"/>
    </row>
    <row r="88" spans="1:154" s="10" customFormat="1" ht="12.75" customHeight="1">
      <c r="A88" s="87" t="s">
        <v>66</v>
      </c>
      <c r="B88" s="87"/>
      <c r="C88" s="87"/>
      <c r="D88" s="87"/>
      <c r="E88" s="87"/>
      <c r="F88" s="87"/>
      <c r="G88" s="87"/>
      <c r="H88" s="87"/>
      <c r="I88" s="87"/>
      <c r="J88" s="87"/>
      <c r="K88" s="87" t="s">
        <v>95</v>
      </c>
      <c r="L88" s="87"/>
      <c r="M88" s="87"/>
      <c r="N88" s="87"/>
      <c r="O88" s="87"/>
      <c r="P88" s="87"/>
      <c r="Q88" s="87"/>
      <c r="R88" s="87"/>
      <c r="S88" s="87"/>
      <c r="T88" s="87"/>
      <c r="U88" s="87" t="s">
        <v>86</v>
      </c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 t="s">
        <v>89</v>
      </c>
      <c r="AI88" s="87"/>
      <c r="AJ88" s="87"/>
      <c r="AK88" s="87"/>
      <c r="AL88" s="87"/>
      <c r="AM88" s="87"/>
      <c r="AN88" s="87"/>
      <c r="AO88" s="87"/>
      <c r="AP88" s="87"/>
      <c r="AQ88" s="87" t="s">
        <v>129</v>
      </c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7"/>
      <c r="EP88" s="87"/>
      <c r="EQ88" s="87"/>
      <c r="ER88" s="87"/>
      <c r="ES88" s="87"/>
      <c r="ET88" s="87"/>
      <c r="EU88" s="87"/>
      <c r="EV88" s="87"/>
      <c r="EW88" s="87"/>
      <c r="EX88" s="87"/>
    </row>
    <row r="89" spans="1:154" s="10" customFormat="1" ht="12.75" customHeight="1">
      <c r="A89" s="87" t="s">
        <v>66</v>
      </c>
      <c r="B89" s="87"/>
      <c r="C89" s="87"/>
      <c r="D89" s="87"/>
      <c r="E89" s="87"/>
      <c r="F89" s="87"/>
      <c r="G89" s="87"/>
      <c r="H89" s="87"/>
      <c r="I89" s="87"/>
      <c r="J89" s="87"/>
      <c r="K89" s="87" t="s">
        <v>95</v>
      </c>
      <c r="L89" s="87"/>
      <c r="M89" s="87"/>
      <c r="N89" s="87"/>
      <c r="O89" s="87"/>
      <c r="P89" s="87"/>
      <c r="Q89" s="87"/>
      <c r="R89" s="87"/>
      <c r="S89" s="87"/>
      <c r="T89" s="87"/>
      <c r="U89" s="84" t="s">
        <v>102</v>
      </c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 t="s">
        <v>99</v>
      </c>
      <c r="AI89" s="84"/>
      <c r="AJ89" s="84"/>
      <c r="AK89" s="84"/>
      <c r="AL89" s="84"/>
      <c r="AM89" s="84"/>
      <c r="AN89" s="84"/>
      <c r="AO89" s="84"/>
      <c r="AP89" s="84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3">
        <f>SUM(BG90:BG93)</f>
        <v>1663000</v>
      </c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3">
        <f>SUM(CM90:CM93)</f>
        <v>1573100</v>
      </c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3">
        <f>SUM(DS90:DS93)</f>
        <v>1573100</v>
      </c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7"/>
      <c r="EP89" s="87"/>
      <c r="EQ89" s="87"/>
      <c r="ER89" s="87"/>
      <c r="ES89" s="87"/>
      <c r="ET89" s="87"/>
      <c r="EU89" s="87"/>
      <c r="EV89" s="87"/>
      <c r="EW89" s="87"/>
      <c r="EX89" s="87"/>
    </row>
    <row r="90" spans="1:154" s="10" customFormat="1" ht="12.75" customHeight="1">
      <c r="A90" s="87" t="s">
        <v>66</v>
      </c>
      <c r="B90" s="87"/>
      <c r="C90" s="87"/>
      <c r="D90" s="87"/>
      <c r="E90" s="87"/>
      <c r="F90" s="87"/>
      <c r="G90" s="87"/>
      <c r="H90" s="87"/>
      <c r="I90" s="87"/>
      <c r="J90" s="87"/>
      <c r="K90" s="87" t="s">
        <v>95</v>
      </c>
      <c r="L90" s="87"/>
      <c r="M90" s="87"/>
      <c r="N90" s="87"/>
      <c r="O90" s="87"/>
      <c r="P90" s="87"/>
      <c r="Q90" s="87"/>
      <c r="R90" s="87"/>
      <c r="S90" s="87"/>
      <c r="T90" s="87"/>
      <c r="U90" s="87" t="s">
        <v>102</v>
      </c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 t="s">
        <v>68</v>
      </c>
      <c r="AI90" s="87"/>
      <c r="AJ90" s="87"/>
      <c r="AK90" s="87"/>
      <c r="AL90" s="87"/>
      <c r="AM90" s="87"/>
      <c r="AN90" s="87"/>
      <c r="AO90" s="87"/>
      <c r="AP90" s="87"/>
      <c r="AQ90" s="87" t="s">
        <v>70</v>
      </c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6">
        <v>1267300</v>
      </c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6">
        <v>1208200</v>
      </c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6">
        <v>1208200</v>
      </c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7"/>
      <c r="EP90" s="87"/>
      <c r="EQ90" s="87"/>
      <c r="ER90" s="87"/>
      <c r="ES90" s="87"/>
      <c r="ET90" s="87"/>
      <c r="EU90" s="87"/>
      <c r="EV90" s="87"/>
      <c r="EW90" s="87"/>
      <c r="EX90" s="87"/>
    </row>
    <row r="91" spans="1:154" s="10" customFormat="1" ht="12.75" customHeight="1">
      <c r="A91" s="87" t="s">
        <v>66</v>
      </c>
      <c r="B91" s="87"/>
      <c r="C91" s="87"/>
      <c r="D91" s="87"/>
      <c r="E91" s="87"/>
      <c r="F91" s="87"/>
      <c r="G91" s="87"/>
      <c r="H91" s="87"/>
      <c r="I91" s="87"/>
      <c r="J91" s="87"/>
      <c r="K91" s="87" t="s">
        <v>95</v>
      </c>
      <c r="L91" s="87"/>
      <c r="M91" s="87"/>
      <c r="N91" s="87"/>
      <c r="O91" s="87"/>
      <c r="P91" s="87"/>
      <c r="Q91" s="87"/>
      <c r="R91" s="87"/>
      <c r="S91" s="87"/>
      <c r="T91" s="87"/>
      <c r="U91" s="87" t="s">
        <v>102</v>
      </c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 t="s">
        <v>68</v>
      </c>
      <c r="AI91" s="87"/>
      <c r="AJ91" s="87"/>
      <c r="AK91" s="87"/>
      <c r="AL91" s="87"/>
      <c r="AM91" s="87"/>
      <c r="AN91" s="87"/>
      <c r="AO91" s="87"/>
      <c r="AP91" s="87"/>
      <c r="AQ91" s="87" t="s">
        <v>74</v>
      </c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6">
        <v>10000</v>
      </c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6">
        <v>0</v>
      </c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6">
        <v>0</v>
      </c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7"/>
      <c r="EP91" s="87"/>
      <c r="EQ91" s="87"/>
      <c r="ER91" s="87"/>
      <c r="ES91" s="87"/>
      <c r="ET91" s="87"/>
      <c r="EU91" s="87"/>
      <c r="EV91" s="87"/>
      <c r="EW91" s="87"/>
      <c r="EX91" s="87"/>
    </row>
    <row r="92" spans="1:154" s="10" customFormat="1" ht="12" customHeight="1">
      <c r="A92" s="87" t="s">
        <v>66</v>
      </c>
      <c r="B92" s="87"/>
      <c r="C92" s="87"/>
      <c r="D92" s="87"/>
      <c r="E92" s="87"/>
      <c r="F92" s="87"/>
      <c r="G92" s="87"/>
      <c r="H92" s="87"/>
      <c r="I92" s="87"/>
      <c r="J92" s="87"/>
      <c r="K92" s="87" t="s">
        <v>95</v>
      </c>
      <c r="L92" s="87"/>
      <c r="M92" s="87"/>
      <c r="N92" s="87"/>
      <c r="O92" s="87"/>
      <c r="P92" s="87"/>
      <c r="Q92" s="87"/>
      <c r="R92" s="87"/>
      <c r="S92" s="87"/>
      <c r="T92" s="87"/>
      <c r="U92" s="87" t="s">
        <v>102</v>
      </c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 t="s">
        <v>73</v>
      </c>
      <c r="AI92" s="87"/>
      <c r="AJ92" s="87"/>
      <c r="AK92" s="87"/>
      <c r="AL92" s="87"/>
      <c r="AM92" s="87"/>
      <c r="AN92" s="87"/>
      <c r="AO92" s="87"/>
      <c r="AP92" s="87"/>
      <c r="AQ92" s="87" t="s">
        <v>74</v>
      </c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6">
        <f>20000-19500-300-200</f>
        <v>0</v>
      </c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6">
        <f>20000-19500-300-200</f>
        <v>0</v>
      </c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6">
        <f>20000-19500-300-200</f>
        <v>0</v>
      </c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7"/>
      <c r="EP92" s="87"/>
      <c r="EQ92" s="87"/>
      <c r="ER92" s="87"/>
      <c r="ES92" s="87"/>
      <c r="ET92" s="87"/>
      <c r="EU92" s="87"/>
      <c r="EV92" s="87"/>
      <c r="EW92" s="87"/>
      <c r="EX92" s="87"/>
    </row>
    <row r="93" spans="1:154" s="10" customFormat="1" ht="12.75" customHeight="1">
      <c r="A93" s="87" t="s">
        <v>66</v>
      </c>
      <c r="B93" s="87"/>
      <c r="C93" s="87"/>
      <c r="D93" s="87"/>
      <c r="E93" s="87"/>
      <c r="F93" s="87"/>
      <c r="G93" s="87"/>
      <c r="H93" s="87"/>
      <c r="I93" s="87"/>
      <c r="J93" s="87"/>
      <c r="K93" s="87" t="s">
        <v>95</v>
      </c>
      <c r="L93" s="87"/>
      <c r="M93" s="87"/>
      <c r="N93" s="87"/>
      <c r="O93" s="87"/>
      <c r="P93" s="87"/>
      <c r="Q93" s="87"/>
      <c r="R93" s="87"/>
      <c r="S93" s="87"/>
      <c r="T93" s="87"/>
      <c r="U93" s="87" t="s">
        <v>102</v>
      </c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 t="s">
        <v>76</v>
      </c>
      <c r="AI93" s="87"/>
      <c r="AJ93" s="87"/>
      <c r="AK93" s="87"/>
      <c r="AL93" s="87"/>
      <c r="AM93" s="87"/>
      <c r="AN93" s="87"/>
      <c r="AO93" s="87"/>
      <c r="AP93" s="87"/>
      <c r="AQ93" s="87" t="s">
        <v>77</v>
      </c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6">
        <v>385700</v>
      </c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6">
        <f>388000-23100</f>
        <v>364900</v>
      </c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6">
        <f>388000-23100</f>
        <v>364900</v>
      </c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7"/>
      <c r="EP93" s="87"/>
      <c r="EQ93" s="87"/>
      <c r="ER93" s="87"/>
      <c r="ES93" s="87"/>
      <c r="ET93" s="87"/>
      <c r="EU93" s="87"/>
      <c r="EV93" s="87"/>
      <c r="EW93" s="87"/>
      <c r="EX93" s="87"/>
    </row>
    <row r="94" spans="1:154" s="10" customFormat="1" ht="12.75" customHeight="1">
      <c r="A94" s="87" t="s">
        <v>66</v>
      </c>
      <c r="B94" s="87"/>
      <c r="C94" s="87"/>
      <c r="D94" s="87"/>
      <c r="E94" s="87"/>
      <c r="F94" s="87"/>
      <c r="G94" s="87"/>
      <c r="H94" s="87"/>
      <c r="I94" s="87"/>
      <c r="J94" s="87"/>
      <c r="K94" s="87" t="s">
        <v>95</v>
      </c>
      <c r="L94" s="87"/>
      <c r="M94" s="87"/>
      <c r="N94" s="87"/>
      <c r="O94" s="87"/>
      <c r="P94" s="87"/>
      <c r="Q94" s="87"/>
      <c r="R94" s="87"/>
      <c r="S94" s="87"/>
      <c r="T94" s="87"/>
      <c r="U94" s="84" t="s">
        <v>103</v>
      </c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 t="s">
        <v>99</v>
      </c>
      <c r="AI94" s="84"/>
      <c r="AJ94" s="84"/>
      <c r="AK94" s="84"/>
      <c r="AL94" s="84"/>
      <c r="AM94" s="84"/>
      <c r="AN94" s="84"/>
      <c r="AO94" s="84"/>
      <c r="AP94" s="84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3">
        <f>SUM(BG95:BG98)</f>
        <v>524400</v>
      </c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3">
        <f>SUM(CM95:CM98)</f>
        <v>582200</v>
      </c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3">
        <f>SUM(DS95:DS98)</f>
        <v>582200</v>
      </c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7"/>
      <c r="EP94" s="87"/>
      <c r="EQ94" s="87"/>
      <c r="ER94" s="87"/>
      <c r="ES94" s="87"/>
      <c r="ET94" s="87"/>
      <c r="EU94" s="87"/>
      <c r="EV94" s="87"/>
      <c r="EW94" s="87"/>
      <c r="EX94" s="87"/>
    </row>
    <row r="95" spans="1:154" s="10" customFormat="1" ht="12.75" customHeight="1">
      <c r="A95" s="87" t="s">
        <v>66</v>
      </c>
      <c r="B95" s="87"/>
      <c r="C95" s="87"/>
      <c r="D95" s="87"/>
      <c r="E95" s="87"/>
      <c r="F95" s="87"/>
      <c r="G95" s="87"/>
      <c r="H95" s="87"/>
      <c r="I95" s="87"/>
      <c r="J95" s="87"/>
      <c r="K95" s="87" t="s">
        <v>95</v>
      </c>
      <c r="L95" s="87"/>
      <c r="M95" s="87"/>
      <c r="N95" s="87"/>
      <c r="O95" s="87"/>
      <c r="P95" s="87"/>
      <c r="Q95" s="87"/>
      <c r="R95" s="87"/>
      <c r="S95" s="87"/>
      <c r="T95" s="87"/>
      <c r="U95" s="87" t="s">
        <v>103</v>
      </c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 t="s">
        <v>68</v>
      </c>
      <c r="AI95" s="87"/>
      <c r="AJ95" s="87"/>
      <c r="AK95" s="87"/>
      <c r="AL95" s="87"/>
      <c r="AM95" s="87"/>
      <c r="AN95" s="87"/>
      <c r="AO95" s="87"/>
      <c r="AP95" s="87"/>
      <c r="AQ95" s="87" t="s">
        <v>70</v>
      </c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6">
        <v>392700</v>
      </c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6">
        <v>451800</v>
      </c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6">
        <v>451800</v>
      </c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7"/>
      <c r="EP95" s="87"/>
      <c r="EQ95" s="87"/>
      <c r="ER95" s="87"/>
      <c r="ES95" s="87"/>
      <c r="ET95" s="87"/>
      <c r="EU95" s="87"/>
      <c r="EV95" s="87"/>
      <c r="EW95" s="87"/>
      <c r="EX95" s="87"/>
    </row>
    <row r="96" spans="1:154" s="10" customFormat="1" ht="12.75" customHeight="1">
      <c r="A96" s="87" t="s">
        <v>66</v>
      </c>
      <c r="B96" s="87"/>
      <c r="C96" s="87"/>
      <c r="D96" s="87"/>
      <c r="E96" s="87"/>
      <c r="F96" s="87"/>
      <c r="G96" s="87"/>
      <c r="H96" s="87"/>
      <c r="I96" s="87"/>
      <c r="J96" s="87"/>
      <c r="K96" s="87" t="s">
        <v>95</v>
      </c>
      <c r="L96" s="87"/>
      <c r="M96" s="87"/>
      <c r="N96" s="87"/>
      <c r="O96" s="87"/>
      <c r="P96" s="87"/>
      <c r="Q96" s="87"/>
      <c r="R96" s="87"/>
      <c r="S96" s="87"/>
      <c r="T96" s="87"/>
      <c r="U96" s="87" t="s">
        <v>103</v>
      </c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 t="s">
        <v>68</v>
      </c>
      <c r="AI96" s="87"/>
      <c r="AJ96" s="87"/>
      <c r="AK96" s="87"/>
      <c r="AL96" s="87"/>
      <c r="AM96" s="87"/>
      <c r="AN96" s="87"/>
      <c r="AO96" s="87"/>
      <c r="AP96" s="87"/>
      <c r="AQ96" s="87" t="s">
        <v>74</v>
      </c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6">
        <v>10000</v>
      </c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6">
        <v>0</v>
      </c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6">
        <v>0</v>
      </c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7"/>
      <c r="EP96" s="87"/>
      <c r="EQ96" s="87"/>
      <c r="ER96" s="87"/>
      <c r="ES96" s="87"/>
      <c r="ET96" s="87"/>
      <c r="EU96" s="87"/>
      <c r="EV96" s="87"/>
      <c r="EW96" s="87"/>
      <c r="EX96" s="87"/>
    </row>
    <row r="97" spans="1:154" s="10" customFormat="1" ht="12" customHeight="1">
      <c r="A97" s="87" t="s">
        <v>66</v>
      </c>
      <c r="B97" s="87"/>
      <c r="C97" s="87"/>
      <c r="D97" s="87"/>
      <c r="E97" s="87"/>
      <c r="F97" s="87"/>
      <c r="G97" s="87"/>
      <c r="H97" s="87"/>
      <c r="I97" s="87"/>
      <c r="J97" s="87"/>
      <c r="K97" s="87" t="s">
        <v>95</v>
      </c>
      <c r="L97" s="87"/>
      <c r="M97" s="87"/>
      <c r="N97" s="87"/>
      <c r="O97" s="87"/>
      <c r="P97" s="87"/>
      <c r="Q97" s="87"/>
      <c r="R97" s="87"/>
      <c r="S97" s="87"/>
      <c r="T97" s="87"/>
      <c r="U97" s="87" t="s">
        <v>103</v>
      </c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 t="s">
        <v>73</v>
      </c>
      <c r="AI97" s="87"/>
      <c r="AJ97" s="87"/>
      <c r="AK97" s="87"/>
      <c r="AL97" s="87"/>
      <c r="AM97" s="87"/>
      <c r="AN97" s="87"/>
      <c r="AO97" s="87"/>
      <c r="AP97" s="87"/>
      <c r="AQ97" s="87" t="s">
        <v>74</v>
      </c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6">
        <f>10000-9800-200</f>
        <v>0</v>
      </c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6">
        <f>10000-9800-200</f>
        <v>0</v>
      </c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6">
        <f>10000-9800-200</f>
        <v>0</v>
      </c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7"/>
      <c r="EP97" s="87"/>
      <c r="EQ97" s="87"/>
      <c r="ER97" s="87"/>
      <c r="ES97" s="87"/>
      <c r="ET97" s="87"/>
      <c r="EU97" s="87"/>
      <c r="EV97" s="87"/>
      <c r="EW97" s="87"/>
      <c r="EX97" s="87"/>
    </row>
    <row r="98" spans="1:154" s="10" customFormat="1" ht="12.75" customHeight="1">
      <c r="A98" s="87" t="s">
        <v>66</v>
      </c>
      <c r="B98" s="87"/>
      <c r="C98" s="87"/>
      <c r="D98" s="87"/>
      <c r="E98" s="87"/>
      <c r="F98" s="87"/>
      <c r="G98" s="87"/>
      <c r="H98" s="87"/>
      <c r="I98" s="87"/>
      <c r="J98" s="87"/>
      <c r="K98" s="87" t="s">
        <v>95</v>
      </c>
      <c r="L98" s="87"/>
      <c r="M98" s="87"/>
      <c r="N98" s="87"/>
      <c r="O98" s="87"/>
      <c r="P98" s="87"/>
      <c r="Q98" s="87"/>
      <c r="R98" s="87"/>
      <c r="S98" s="87"/>
      <c r="T98" s="87"/>
      <c r="U98" s="87" t="s">
        <v>103</v>
      </c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 t="s">
        <v>76</v>
      </c>
      <c r="AI98" s="87"/>
      <c r="AJ98" s="87"/>
      <c r="AK98" s="87"/>
      <c r="AL98" s="87"/>
      <c r="AM98" s="87"/>
      <c r="AN98" s="87"/>
      <c r="AO98" s="87"/>
      <c r="AP98" s="87"/>
      <c r="AQ98" s="87" t="s">
        <v>77</v>
      </c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6">
        <v>121700</v>
      </c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6">
        <v>130400</v>
      </c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6">
        <v>130400</v>
      </c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7"/>
      <c r="EP98" s="87"/>
      <c r="EQ98" s="87"/>
      <c r="ER98" s="87"/>
      <c r="ES98" s="87"/>
      <c r="ET98" s="87"/>
      <c r="EU98" s="87"/>
      <c r="EV98" s="87"/>
      <c r="EW98" s="87"/>
      <c r="EX98" s="87"/>
    </row>
    <row r="99" spans="1:154" s="10" customFormat="1" ht="12.75" customHeight="1">
      <c r="A99" s="87" t="s">
        <v>66</v>
      </c>
      <c r="B99" s="87"/>
      <c r="C99" s="87"/>
      <c r="D99" s="87"/>
      <c r="E99" s="87"/>
      <c r="F99" s="87"/>
      <c r="G99" s="87"/>
      <c r="H99" s="87"/>
      <c r="I99" s="87"/>
      <c r="J99" s="87"/>
      <c r="K99" s="87" t="s">
        <v>95</v>
      </c>
      <c r="L99" s="87"/>
      <c r="M99" s="87"/>
      <c r="N99" s="87"/>
      <c r="O99" s="87"/>
      <c r="P99" s="87"/>
      <c r="Q99" s="87"/>
      <c r="R99" s="87"/>
      <c r="S99" s="87"/>
      <c r="T99" s="87"/>
      <c r="U99" s="84" t="s">
        <v>104</v>
      </c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 t="s">
        <v>100</v>
      </c>
      <c r="AI99" s="84"/>
      <c r="AJ99" s="84"/>
      <c r="AK99" s="84"/>
      <c r="AL99" s="84"/>
      <c r="AM99" s="84"/>
      <c r="AN99" s="84"/>
      <c r="AO99" s="84"/>
      <c r="AP99" s="84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3">
        <f>SUM(BG100:BG100)</f>
        <v>23000</v>
      </c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3">
        <f>SUM(CM100:CM100)</f>
        <v>0</v>
      </c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3">
        <f>SUM(DS100:DS100)</f>
        <v>0</v>
      </c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7"/>
      <c r="EP99" s="87"/>
      <c r="EQ99" s="87"/>
      <c r="ER99" s="87"/>
      <c r="ES99" s="87"/>
      <c r="ET99" s="87"/>
      <c r="EU99" s="87"/>
      <c r="EV99" s="87"/>
      <c r="EW99" s="87"/>
      <c r="EX99" s="87"/>
    </row>
    <row r="100" spans="1:154" s="10" customFormat="1" ht="12.75" customHeight="1">
      <c r="A100" s="87" t="s">
        <v>66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 t="s">
        <v>95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 t="s">
        <v>104</v>
      </c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 t="s">
        <v>85</v>
      </c>
      <c r="AI100" s="87"/>
      <c r="AJ100" s="87"/>
      <c r="AK100" s="87"/>
      <c r="AL100" s="87"/>
      <c r="AM100" s="87"/>
      <c r="AN100" s="87"/>
      <c r="AO100" s="87"/>
      <c r="AP100" s="87"/>
      <c r="AQ100" s="87" t="s">
        <v>96</v>
      </c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6">
        <v>23000</v>
      </c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6">
        <f>100000-78500-21500</f>
        <v>0</v>
      </c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6">
        <f>100000-78500-21500</f>
        <v>0</v>
      </c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</row>
    <row r="101" spans="1:154" s="10" customFormat="1" ht="13.5" customHeight="1" thickBot="1">
      <c r="A101" s="106" t="s">
        <v>36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7"/>
      <c r="AQ101" s="108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97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9"/>
      <c r="BS101" s="100" t="s">
        <v>38</v>
      </c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10" t="s">
        <v>38</v>
      </c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97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9"/>
      <c r="CY101" s="100" t="s">
        <v>38</v>
      </c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10" t="s">
        <v>38</v>
      </c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97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9"/>
      <c r="EE101" s="100" t="s">
        <v>38</v>
      </c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1" t="s">
        <v>38</v>
      </c>
      <c r="EP101" s="102"/>
      <c r="EQ101" s="102"/>
      <c r="ER101" s="102"/>
      <c r="ES101" s="102"/>
      <c r="ET101" s="102"/>
      <c r="EU101" s="102"/>
      <c r="EV101" s="102"/>
      <c r="EW101" s="102"/>
      <c r="EX101" s="103"/>
    </row>
    <row r="102" spans="1:154" s="10" customFormat="1" ht="13.5" customHeight="1" thickBo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104" t="s">
        <v>35</v>
      </c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90">
        <f>BG57+BG61+BG80+BG84+BG89+BG94+BG35+BG82+BG37+BG40+BG55+BG42+BG99+BG78+BG33+BG46</f>
        <v>6129122.0600000005</v>
      </c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2"/>
      <c r="BS102" s="93" t="s">
        <v>38</v>
      </c>
      <c r="BT102" s="93"/>
      <c r="BU102" s="93"/>
      <c r="BV102" s="93"/>
      <c r="BW102" s="93"/>
      <c r="BX102" s="93"/>
      <c r="BY102" s="93"/>
      <c r="BZ102" s="93"/>
      <c r="CA102" s="93"/>
      <c r="CB102" s="93"/>
      <c r="CC102" s="105" t="s">
        <v>38</v>
      </c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90">
        <f>CM57+CM61+CM80+CM84+CM89+CM94+CM35+CM82+CM37+CM40+CM55+CM42+CM99+CM78+CM33</f>
        <v>6259798.96</v>
      </c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2"/>
      <c r="CY102" s="93" t="s">
        <v>38</v>
      </c>
      <c r="CZ102" s="93"/>
      <c r="DA102" s="93"/>
      <c r="DB102" s="93"/>
      <c r="DC102" s="93"/>
      <c r="DD102" s="93"/>
      <c r="DE102" s="93"/>
      <c r="DF102" s="93"/>
      <c r="DG102" s="93"/>
      <c r="DH102" s="93"/>
      <c r="DI102" s="105" t="s">
        <v>38</v>
      </c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90">
        <f>DS57+DS61+DS80+DS84+DS89+DS94+DS35+DS82+DS37+DS40+DS55+DS42+DS99+DS78+DS33+DS47+DS52</f>
        <v>6448798.96</v>
      </c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2"/>
      <c r="EE102" s="93" t="s">
        <v>38</v>
      </c>
      <c r="EF102" s="93"/>
      <c r="EG102" s="93"/>
      <c r="EH102" s="93"/>
      <c r="EI102" s="93"/>
      <c r="EJ102" s="93"/>
      <c r="EK102" s="93"/>
      <c r="EL102" s="93"/>
      <c r="EM102" s="93"/>
      <c r="EN102" s="93"/>
      <c r="EO102" s="94" t="s">
        <v>38</v>
      </c>
      <c r="EP102" s="95"/>
      <c r="EQ102" s="95"/>
      <c r="ER102" s="95"/>
      <c r="ES102" s="95"/>
      <c r="ET102" s="95"/>
      <c r="EU102" s="95"/>
      <c r="EV102" s="95"/>
      <c r="EW102" s="95"/>
      <c r="EX102" s="96"/>
    </row>
    <row r="103" spans="1:154" s="4" customFormat="1" ht="11.25">
      <c r="A103" s="25" t="s">
        <v>56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</row>
    <row r="104" spans="1:154" s="4" customFormat="1" ht="11.25">
      <c r="A104" s="25" t="s">
        <v>57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</row>
  </sheetData>
  <sheetProtection/>
  <mergeCells count="1054">
    <mergeCell ref="EE44:EN44"/>
    <mergeCell ref="EO44:EX44"/>
    <mergeCell ref="BS44:CB44"/>
    <mergeCell ref="CC44:CL44"/>
    <mergeCell ref="CM44:CX44"/>
    <mergeCell ref="CY44:DH44"/>
    <mergeCell ref="DI44:DR44"/>
    <mergeCell ref="DS44:ED44"/>
    <mergeCell ref="A44:J44"/>
    <mergeCell ref="K44:T44"/>
    <mergeCell ref="U44:AG44"/>
    <mergeCell ref="AH44:AP44"/>
    <mergeCell ref="AQ44:BF44"/>
    <mergeCell ref="BG44:BR44"/>
    <mergeCell ref="CE2:EX2"/>
    <mergeCell ref="CI3:EX3"/>
    <mergeCell ref="CI4:EV4"/>
    <mergeCell ref="CK5:EW5"/>
    <mergeCell ref="CI6:EX6"/>
    <mergeCell ref="CI7:EX7"/>
    <mergeCell ref="CK8:EX8"/>
    <mergeCell ref="CI9:EX9"/>
    <mergeCell ref="CI10:DB10"/>
    <mergeCell ref="DE10:EG10"/>
    <mergeCell ref="CI11:DB11"/>
    <mergeCell ref="DE11:EG11"/>
    <mergeCell ref="CQ13:DI13"/>
    <mergeCell ref="CK12:DR12"/>
    <mergeCell ref="EL14:EX16"/>
    <mergeCell ref="B15:BU15"/>
    <mergeCell ref="BV15:BX15"/>
    <mergeCell ref="BY15:EJ15"/>
    <mergeCell ref="AJ16:AL16"/>
    <mergeCell ref="AM16:CL16"/>
    <mergeCell ref="CM16:CO16"/>
    <mergeCell ref="CP16:CT16"/>
    <mergeCell ref="CU16:CW16"/>
    <mergeCell ref="CU17:CW17"/>
    <mergeCell ref="CU18:CW18"/>
    <mergeCell ref="EL18:EX18"/>
    <mergeCell ref="BB19:BF19"/>
    <mergeCell ref="EL19:EX19"/>
    <mergeCell ref="BG19:CL19"/>
    <mergeCell ref="AL20:DM20"/>
    <mergeCell ref="EL20:EX20"/>
    <mergeCell ref="AL21:DM21"/>
    <mergeCell ref="EL21:EX21"/>
    <mergeCell ref="AL22:DM22"/>
    <mergeCell ref="EL22:EX22"/>
    <mergeCell ref="AL23:DM23"/>
    <mergeCell ref="EL23:EX23"/>
    <mergeCell ref="EL24:EX24"/>
    <mergeCell ref="A26:EX26"/>
    <mergeCell ref="A28:AP30"/>
    <mergeCell ref="AQ28:BF31"/>
    <mergeCell ref="BG28:EX28"/>
    <mergeCell ref="BG29:BU29"/>
    <mergeCell ref="BV29:BX29"/>
    <mergeCell ref="BY29:CL29"/>
    <mergeCell ref="CM29:DA29"/>
    <mergeCell ref="DB29:DD29"/>
    <mergeCell ref="DE29:DR29"/>
    <mergeCell ref="DS29:EG29"/>
    <mergeCell ref="EH29:EJ29"/>
    <mergeCell ref="EK29:EX29"/>
    <mergeCell ref="BG30:CL30"/>
    <mergeCell ref="CM30:DR30"/>
    <mergeCell ref="DS30:EX30"/>
    <mergeCell ref="A31:J31"/>
    <mergeCell ref="K31:T31"/>
    <mergeCell ref="U31:AG31"/>
    <mergeCell ref="AH31:AP31"/>
    <mergeCell ref="BG31:BR31"/>
    <mergeCell ref="BS31:CB31"/>
    <mergeCell ref="CC31:CL31"/>
    <mergeCell ref="CM31:CX31"/>
    <mergeCell ref="CY31:DH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CY32:DH32"/>
    <mergeCell ref="DI32:DR32"/>
    <mergeCell ref="DS32:ED32"/>
    <mergeCell ref="EE32:EN32"/>
    <mergeCell ref="EO32:EX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CY33:DH33"/>
    <mergeCell ref="DI33:DR33"/>
    <mergeCell ref="DS33:ED33"/>
    <mergeCell ref="EE33:EN33"/>
    <mergeCell ref="EO33:EX33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EO34:EX34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CY42:DH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A45:J45"/>
    <mergeCell ref="K45:T45"/>
    <mergeCell ref="U45:AG45"/>
    <mergeCell ref="AH45:AP45"/>
    <mergeCell ref="AQ45:BF45"/>
    <mergeCell ref="BG45:BR45"/>
    <mergeCell ref="BS45:CB45"/>
    <mergeCell ref="CC45:CL45"/>
    <mergeCell ref="CM45:CX45"/>
    <mergeCell ref="CY45:DH45"/>
    <mergeCell ref="DI45:DR45"/>
    <mergeCell ref="DS45:ED45"/>
    <mergeCell ref="EE45:EN45"/>
    <mergeCell ref="EO45:EX45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Y55:DH55"/>
    <mergeCell ref="DI55:DR55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6:CX56"/>
    <mergeCell ref="CY56:DH56"/>
    <mergeCell ref="DI56:DR56"/>
    <mergeCell ref="DS56:ED56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7:CX57"/>
    <mergeCell ref="CY57:DH57"/>
    <mergeCell ref="DI57:DR57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CM59:CX59"/>
    <mergeCell ref="CY59:DH59"/>
    <mergeCell ref="DI59:DR59"/>
    <mergeCell ref="DS59:ED59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CM63:CX63"/>
    <mergeCell ref="CY63:DH63"/>
    <mergeCell ref="DI63:DR63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CC64:CL64"/>
    <mergeCell ref="CM64:CX64"/>
    <mergeCell ref="CY64:DH64"/>
    <mergeCell ref="DI64:DR64"/>
    <mergeCell ref="DS64:ED64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CM65:CX65"/>
    <mergeCell ref="CY65:DH65"/>
    <mergeCell ref="DI65:DR65"/>
    <mergeCell ref="DS65:ED65"/>
    <mergeCell ref="EE65:EN65"/>
    <mergeCell ref="EO65:EX65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CM66:CX66"/>
    <mergeCell ref="CY66:DH66"/>
    <mergeCell ref="DI66:DR66"/>
    <mergeCell ref="DS66:ED66"/>
    <mergeCell ref="EE66:EN66"/>
    <mergeCell ref="EO66:EX66"/>
    <mergeCell ref="A67:J67"/>
    <mergeCell ref="K67:T67"/>
    <mergeCell ref="U67:AG67"/>
    <mergeCell ref="AH67:AP67"/>
    <mergeCell ref="AQ67:BF67"/>
    <mergeCell ref="BG67:BR67"/>
    <mergeCell ref="BS67:CB67"/>
    <mergeCell ref="CC67:CL67"/>
    <mergeCell ref="CM67:CX67"/>
    <mergeCell ref="CY67:DH67"/>
    <mergeCell ref="DI67:DR67"/>
    <mergeCell ref="DS67:ED67"/>
    <mergeCell ref="EE67:EN67"/>
    <mergeCell ref="EO67:EX67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CM68:CX68"/>
    <mergeCell ref="CY68:DH68"/>
    <mergeCell ref="DI68:DR68"/>
    <mergeCell ref="DS68:ED68"/>
    <mergeCell ref="EE68:EN68"/>
    <mergeCell ref="EO68:EX68"/>
    <mergeCell ref="A69:J69"/>
    <mergeCell ref="K69:T69"/>
    <mergeCell ref="U69:AG69"/>
    <mergeCell ref="AH69:AP69"/>
    <mergeCell ref="AQ69:BF69"/>
    <mergeCell ref="BG69:BR69"/>
    <mergeCell ref="BS69:CB69"/>
    <mergeCell ref="CC69:CL69"/>
    <mergeCell ref="CM69:CX69"/>
    <mergeCell ref="CY69:DH69"/>
    <mergeCell ref="DI69:DR69"/>
    <mergeCell ref="DS69:ED69"/>
    <mergeCell ref="EE69:EN69"/>
    <mergeCell ref="EO69:EX69"/>
    <mergeCell ref="A70:J70"/>
    <mergeCell ref="K70:T70"/>
    <mergeCell ref="U70:AG70"/>
    <mergeCell ref="AH70:AP70"/>
    <mergeCell ref="AQ70:BF70"/>
    <mergeCell ref="BG70:BR70"/>
    <mergeCell ref="BS70:CB70"/>
    <mergeCell ref="CC70:CL70"/>
    <mergeCell ref="CM70:CX70"/>
    <mergeCell ref="CY70:DH70"/>
    <mergeCell ref="DI70:DR70"/>
    <mergeCell ref="DS70:ED70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CM71:CX71"/>
    <mergeCell ref="CY71:DH71"/>
    <mergeCell ref="DI71:DR71"/>
    <mergeCell ref="DS71:ED71"/>
    <mergeCell ref="EE71:EN71"/>
    <mergeCell ref="EO71:EX71"/>
    <mergeCell ref="A72:J72"/>
    <mergeCell ref="K72:T72"/>
    <mergeCell ref="U72:AG72"/>
    <mergeCell ref="AH72:AP72"/>
    <mergeCell ref="AQ72:BF72"/>
    <mergeCell ref="BG72:BR72"/>
    <mergeCell ref="BS72:CB72"/>
    <mergeCell ref="CC72:CL72"/>
    <mergeCell ref="CM72:CX72"/>
    <mergeCell ref="CY72:DH72"/>
    <mergeCell ref="DI72:DR72"/>
    <mergeCell ref="DS72:ED72"/>
    <mergeCell ref="EE72:EN72"/>
    <mergeCell ref="EO72:EX72"/>
    <mergeCell ref="A73:J73"/>
    <mergeCell ref="K73:T73"/>
    <mergeCell ref="U73:AG73"/>
    <mergeCell ref="AH73:AP73"/>
    <mergeCell ref="AQ73:BF73"/>
    <mergeCell ref="BG73:BR73"/>
    <mergeCell ref="BS73:CB73"/>
    <mergeCell ref="CC73:CL73"/>
    <mergeCell ref="CM73:CX73"/>
    <mergeCell ref="CY73:DH73"/>
    <mergeCell ref="DI73:DR73"/>
    <mergeCell ref="DS73:ED73"/>
    <mergeCell ref="EE73:EN73"/>
    <mergeCell ref="EO73:EX73"/>
    <mergeCell ref="A76:J76"/>
    <mergeCell ref="K76:T76"/>
    <mergeCell ref="U76:AG76"/>
    <mergeCell ref="AH76:AP76"/>
    <mergeCell ref="AQ76:BF76"/>
    <mergeCell ref="BG76:BR76"/>
    <mergeCell ref="BS76:CB76"/>
    <mergeCell ref="CC76:CL76"/>
    <mergeCell ref="CM76:CX76"/>
    <mergeCell ref="CY76:DH76"/>
    <mergeCell ref="DI76:DR76"/>
    <mergeCell ref="DS76:ED76"/>
    <mergeCell ref="EE76:EN76"/>
    <mergeCell ref="EO76:EX76"/>
    <mergeCell ref="A77:J77"/>
    <mergeCell ref="K77:T77"/>
    <mergeCell ref="U77:AG77"/>
    <mergeCell ref="AH77:AP77"/>
    <mergeCell ref="AQ77:BF77"/>
    <mergeCell ref="BG77:BR77"/>
    <mergeCell ref="BS77:CB77"/>
    <mergeCell ref="CC77:CL77"/>
    <mergeCell ref="CM77:CX77"/>
    <mergeCell ref="CY77:DH77"/>
    <mergeCell ref="DI77:DR77"/>
    <mergeCell ref="DS77:ED77"/>
    <mergeCell ref="EE77:EN77"/>
    <mergeCell ref="EO77:EX77"/>
    <mergeCell ref="A78:J78"/>
    <mergeCell ref="K78:T78"/>
    <mergeCell ref="U78:AG78"/>
    <mergeCell ref="AH78:AP78"/>
    <mergeCell ref="AQ78:BF78"/>
    <mergeCell ref="BG78:BR78"/>
    <mergeCell ref="BS78:CB78"/>
    <mergeCell ref="CC78:CL78"/>
    <mergeCell ref="CM78:CX78"/>
    <mergeCell ref="CY78:DH78"/>
    <mergeCell ref="DI78:DR78"/>
    <mergeCell ref="DS78:ED78"/>
    <mergeCell ref="EE78:EN78"/>
    <mergeCell ref="EO78:EX78"/>
    <mergeCell ref="A79:J79"/>
    <mergeCell ref="K79:T79"/>
    <mergeCell ref="U79:AG79"/>
    <mergeCell ref="AH79:AP79"/>
    <mergeCell ref="AQ79:BF79"/>
    <mergeCell ref="BG79:BR79"/>
    <mergeCell ref="BS79:CB79"/>
    <mergeCell ref="CC79:CL79"/>
    <mergeCell ref="CM79:CX79"/>
    <mergeCell ref="CY79:DH79"/>
    <mergeCell ref="DI79:DR79"/>
    <mergeCell ref="DS79:ED79"/>
    <mergeCell ref="EE79:EN79"/>
    <mergeCell ref="EO79:EX79"/>
    <mergeCell ref="A80:J80"/>
    <mergeCell ref="K80:T80"/>
    <mergeCell ref="U80:AG80"/>
    <mergeCell ref="AH80:AP80"/>
    <mergeCell ref="AQ80:BF80"/>
    <mergeCell ref="BG80:BR80"/>
    <mergeCell ref="BS80:CB80"/>
    <mergeCell ref="CC80:CL80"/>
    <mergeCell ref="CM80:CX80"/>
    <mergeCell ref="CY80:DH80"/>
    <mergeCell ref="DI80:DR80"/>
    <mergeCell ref="DS80:ED80"/>
    <mergeCell ref="EE80:EN80"/>
    <mergeCell ref="EO80:EX80"/>
    <mergeCell ref="A81:J81"/>
    <mergeCell ref="K81:T81"/>
    <mergeCell ref="U81:AG81"/>
    <mergeCell ref="AH81:AP81"/>
    <mergeCell ref="AQ81:BF81"/>
    <mergeCell ref="BG81:BR81"/>
    <mergeCell ref="BS81:CB81"/>
    <mergeCell ref="CC81:CL81"/>
    <mergeCell ref="CM81:CX81"/>
    <mergeCell ref="CY81:DH81"/>
    <mergeCell ref="DI81:DR81"/>
    <mergeCell ref="DS81:ED81"/>
    <mergeCell ref="EE81:EN81"/>
    <mergeCell ref="EO81:EX81"/>
    <mergeCell ref="A82:J82"/>
    <mergeCell ref="K82:T82"/>
    <mergeCell ref="U82:AG82"/>
    <mergeCell ref="AH82:AP82"/>
    <mergeCell ref="AQ82:BF82"/>
    <mergeCell ref="BG82:BR82"/>
    <mergeCell ref="BS82:CB82"/>
    <mergeCell ref="CC82:CL82"/>
    <mergeCell ref="CM82:CX82"/>
    <mergeCell ref="CY82:DH82"/>
    <mergeCell ref="DI82:DR82"/>
    <mergeCell ref="DS82:ED82"/>
    <mergeCell ref="EE82:EN82"/>
    <mergeCell ref="EO82:EX82"/>
    <mergeCell ref="A83:J83"/>
    <mergeCell ref="K83:T83"/>
    <mergeCell ref="U83:AG83"/>
    <mergeCell ref="AH83:AP83"/>
    <mergeCell ref="AQ83:BF83"/>
    <mergeCell ref="BG83:BR83"/>
    <mergeCell ref="BS83:CB83"/>
    <mergeCell ref="CC83:CL83"/>
    <mergeCell ref="CM83:CX83"/>
    <mergeCell ref="CY83:DH83"/>
    <mergeCell ref="DI83:DR83"/>
    <mergeCell ref="DS83:ED83"/>
    <mergeCell ref="EE83:EN83"/>
    <mergeCell ref="EO83:EX83"/>
    <mergeCell ref="A84:J84"/>
    <mergeCell ref="K84:T84"/>
    <mergeCell ref="U84:AG84"/>
    <mergeCell ref="AH84:AP84"/>
    <mergeCell ref="AQ84:BF84"/>
    <mergeCell ref="BG84:BR84"/>
    <mergeCell ref="BS84:CB84"/>
    <mergeCell ref="CC84:CL84"/>
    <mergeCell ref="CM84:CX84"/>
    <mergeCell ref="CY84:DH84"/>
    <mergeCell ref="DI84:DR84"/>
    <mergeCell ref="DS84:ED84"/>
    <mergeCell ref="EE84:EN84"/>
    <mergeCell ref="EO84:EX84"/>
    <mergeCell ref="A85:J85"/>
    <mergeCell ref="K85:T85"/>
    <mergeCell ref="U85:AG85"/>
    <mergeCell ref="AH85:AP85"/>
    <mergeCell ref="AQ85:BF85"/>
    <mergeCell ref="BG85:BR85"/>
    <mergeCell ref="BS85:CB85"/>
    <mergeCell ref="CC85:CL85"/>
    <mergeCell ref="CM85:CX85"/>
    <mergeCell ref="CY85:DH85"/>
    <mergeCell ref="DI85:DR85"/>
    <mergeCell ref="DS85:ED85"/>
    <mergeCell ref="EE85:EN85"/>
    <mergeCell ref="EO85:EX85"/>
    <mergeCell ref="A86:J86"/>
    <mergeCell ref="K86:T86"/>
    <mergeCell ref="U86:AG86"/>
    <mergeCell ref="AH86:AP86"/>
    <mergeCell ref="AQ86:BF86"/>
    <mergeCell ref="BG86:BR86"/>
    <mergeCell ref="BS86:CB86"/>
    <mergeCell ref="CC86:CL86"/>
    <mergeCell ref="CM86:CX86"/>
    <mergeCell ref="CY86:DH86"/>
    <mergeCell ref="DI86:DR86"/>
    <mergeCell ref="DS86:ED86"/>
    <mergeCell ref="EE86:EN86"/>
    <mergeCell ref="EO86:EX86"/>
    <mergeCell ref="A87:J87"/>
    <mergeCell ref="K87:T87"/>
    <mergeCell ref="U87:AG87"/>
    <mergeCell ref="AH87:AP87"/>
    <mergeCell ref="AQ87:BF87"/>
    <mergeCell ref="BG87:BR87"/>
    <mergeCell ref="BS87:CB87"/>
    <mergeCell ref="CC87:CL87"/>
    <mergeCell ref="CM87:CX87"/>
    <mergeCell ref="CY87:DH87"/>
    <mergeCell ref="DI87:DR87"/>
    <mergeCell ref="DS87:ED87"/>
    <mergeCell ref="EE87:EN87"/>
    <mergeCell ref="EO87:EX87"/>
    <mergeCell ref="A88:J88"/>
    <mergeCell ref="K88:T88"/>
    <mergeCell ref="U88:AG88"/>
    <mergeCell ref="AH88:AP88"/>
    <mergeCell ref="AQ88:BF88"/>
    <mergeCell ref="BG88:BR88"/>
    <mergeCell ref="BS88:CB88"/>
    <mergeCell ref="CC88:CL88"/>
    <mergeCell ref="CM88:CX88"/>
    <mergeCell ref="CY88:DH88"/>
    <mergeCell ref="DI88:DR88"/>
    <mergeCell ref="DS88:ED88"/>
    <mergeCell ref="EE88:EN88"/>
    <mergeCell ref="EO88:EX88"/>
    <mergeCell ref="A89:J89"/>
    <mergeCell ref="K89:T89"/>
    <mergeCell ref="U89:AG89"/>
    <mergeCell ref="AH89:AP89"/>
    <mergeCell ref="AQ89:BF89"/>
    <mergeCell ref="BG89:BR89"/>
    <mergeCell ref="BS89:CB89"/>
    <mergeCell ref="CC89:CL89"/>
    <mergeCell ref="CM89:CX89"/>
    <mergeCell ref="CY89:DH89"/>
    <mergeCell ref="DI89:DR89"/>
    <mergeCell ref="DS89:ED89"/>
    <mergeCell ref="EE89:EN89"/>
    <mergeCell ref="EO89:EX89"/>
    <mergeCell ref="A90:J90"/>
    <mergeCell ref="K90:T90"/>
    <mergeCell ref="U90:AG90"/>
    <mergeCell ref="AH90:AP90"/>
    <mergeCell ref="AQ90:BF90"/>
    <mergeCell ref="BG90:BR90"/>
    <mergeCell ref="BS90:CB90"/>
    <mergeCell ref="CC90:CL90"/>
    <mergeCell ref="CM90:CX90"/>
    <mergeCell ref="CY90:DH90"/>
    <mergeCell ref="DI90:DR90"/>
    <mergeCell ref="DS90:ED90"/>
    <mergeCell ref="EE90:EN90"/>
    <mergeCell ref="EO90:EX90"/>
    <mergeCell ref="A91:J91"/>
    <mergeCell ref="K91:T91"/>
    <mergeCell ref="U91:AG91"/>
    <mergeCell ref="AH91:AP91"/>
    <mergeCell ref="AQ91:BF91"/>
    <mergeCell ref="BG91:BR91"/>
    <mergeCell ref="BS91:CB91"/>
    <mergeCell ref="CC91:CL91"/>
    <mergeCell ref="CM91:CX91"/>
    <mergeCell ref="CY91:DH91"/>
    <mergeCell ref="DI91:DR91"/>
    <mergeCell ref="DS91:ED91"/>
    <mergeCell ref="EE91:EN91"/>
    <mergeCell ref="EO91:EX91"/>
    <mergeCell ref="A92:J92"/>
    <mergeCell ref="K92:T92"/>
    <mergeCell ref="U92:AG92"/>
    <mergeCell ref="AH92:AP92"/>
    <mergeCell ref="AQ92:BF92"/>
    <mergeCell ref="BG92:BR92"/>
    <mergeCell ref="BS92:CB92"/>
    <mergeCell ref="CC92:CL92"/>
    <mergeCell ref="CM92:CX92"/>
    <mergeCell ref="CY92:DH92"/>
    <mergeCell ref="DI92:DR92"/>
    <mergeCell ref="DS92:ED92"/>
    <mergeCell ref="EE92:EN92"/>
    <mergeCell ref="EO92:EX92"/>
    <mergeCell ref="A93:J93"/>
    <mergeCell ref="K93:T93"/>
    <mergeCell ref="U93:AG93"/>
    <mergeCell ref="AH93:AP93"/>
    <mergeCell ref="AQ93:BF93"/>
    <mergeCell ref="BG93:BR93"/>
    <mergeCell ref="BS93:CB93"/>
    <mergeCell ref="CC93:CL93"/>
    <mergeCell ref="CM93:CX93"/>
    <mergeCell ref="CY93:DH93"/>
    <mergeCell ref="DI93:DR93"/>
    <mergeCell ref="DS93:ED93"/>
    <mergeCell ref="EE93:EN93"/>
    <mergeCell ref="EO93:EX93"/>
    <mergeCell ref="A94:J94"/>
    <mergeCell ref="K94:T94"/>
    <mergeCell ref="U94:AG94"/>
    <mergeCell ref="AH94:AP94"/>
    <mergeCell ref="AQ94:BF94"/>
    <mergeCell ref="BG94:BR94"/>
    <mergeCell ref="BS94:CB94"/>
    <mergeCell ref="CC94:CL94"/>
    <mergeCell ref="CM94:CX94"/>
    <mergeCell ref="CY94:DH94"/>
    <mergeCell ref="DI94:DR94"/>
    <mergeCell ref="DS94:ED94"/>
    <mergeCell ref="EE94:EN94"/>
    <mergeCell ref="EO94:EX94"/>
    <mergeCell ref="A95:J95"/>
    <mergeCell ref="K95:T95"/>
    <mergeCell ref="U95:AG95"/>
    <mergeCell ref="AH95:AP95"/>
    <mergeCell ref="AQ95:BF95"/>
    <mergeCell ref="BG95:BR95"/>
    <mergeCell ref="BS95:CB95"/>
    <mergeCell ref="CC95:CL95"/>
    <mergeCell ref="CM95:CX95"/>
    <mergeCell ref="CY95:DH95"/>
    <mergeCell ref="DI95:DR95"/>
    <mergeCell ref="DS95:ED95"/>
    <mergeCell ref="EE95:EN95"/>
    <mergeCell ref="EO95:EX95"/>
    <mergeCell ref="A96:J96"/>
    <mergeCell ref="K96:T96"/>
    <mergeCell ref="U96:AG96"/>
    <mergeCell ref="AH96:AP96"/>
    <mergeCell ref="AQ96:BF96"/>
    <mergeCell ref="BG96:BR96"/>
    <mergeCell ref="BS96:CB96"/>
    <mergeCell ref="CC96:CL96"/>
    <mergeCell ref="CM96:CX96"/>
    <mergeCell ref="CY96:DH96"/>
    <mergeCell ref="DI96:DR96"/>
    <mergeCell ref="DS96:ED96"/>
    <mergeCell ref="EE96:EN96"/>
    <mergeCell ref="EO96:EX96"/>
    <mergeCell ref="A97:J97"/>
    <mergeCell ref="K97:T97"/>
    <mergeCell ref="U97:AG97"/>
    <mergeCell ref="AH97:AP97"/>
    <mergeCell ref="AQ97:BF97"/>
    <mergeCell ref="BG97:BR97"/>
    <mergeCell ref="BS97:CB97"/>
    <mergeCell ref="CC97:CL97"/>
    <mergeCell ref="CM97:CX97"/>
    <mergeCell ref="CY97:DH97"/>
    <mergeCell ref="DI97:DR97"/>
    <mergeCell ref="DS97:ED97"/>
    <mergeCell ref="EE97:EN97"/>
    <mergeCell ref="EO97:EX97"/>
    <mergeCell ref="A98:J98"/>
    <mergeCell ref="K98:T98"/>
    <mergeCell ref="U98:AG98"/>
    <mergeCell ref="AH98:AP98"/>
    <mergeCell ref="AQ98:BF98"/>
    <mergeCell ref="BG98:BR98"/>
    <mergeCell ref="BS98:CB98"/>
    <mergeCell ref="CC98:CL98"/>
    <mergeCell ref="CM98:CX98"/>
    <mergeCell ref="CY98:DH98"/>
    <mergeCell ref="DI98:DR98"/>
    <mergeCell ref="DS98:ED98"/>
    <mergeCell ref="EE98:EN98"/>
    <mergeCell ref="EO98:EX98"/>
    <mergeCell ref="A99:J99"/>
    <mergeCell ref="K99:T99"/>
    <mergeCell ref="U99:AG99"/>
    <mergeCell ref="AH99:AP99"/>
    <mergeCell ref="AQ99:BF99"/>
    <mergeCell ref="BG99:BR99"/>
    <mergeCell ref="BS99:CB99"/>
    <mergeCell ref="CC99:CL99"/>
    <mergeCell ref="CM99:CX99"/>
    <mergeCell ref="CY99:DH99"/>
    <mergeCell ref="DI99:DR99"/>
    <mergeCell ref="DS99:ED99"/>
    <mergeCell ref="EE99:EN99"/>
    <mergeCell ref="EO99:EX99"/>
    <mergeCell ref="A100:J100"/>
    <mergeCell ref="K100:T100"/>
    <mergeCell ref="U100:AG100"/>
    <mergeCell ref="AH100:AP100"/>
    <mergeCell ref="AQ100:BF100"/>
    <mergeCell ref="BG100:BR100"/>
    <mergeCell ref="BS100:CB100"/>
    <mergeCell ref="CC100:CL100"/>
    <mergeCell ref="CM100:CX100"/>
    <mergeCell ref="CY100:DH100"/>
    <mergeCell ref="DI100:DR100"/>
    <mergeCell ref="DS100:ED100"/>
    <mergeCell ref="EE100:EN100"/>
    <mergeCell ref="EO100:EX100"/>
    <mergeCell ref="A101:AP101"/>
    <mergeCell ref="AQ101:BF101"/>
    <mergeCell ref="BG101:BR101"/>
    <mergeCell ref="BS101:CB101"/>
    <mergeCell ref="CC101:CL101"/>
    <mergeCell ref="CM101:CX101"/>
    <mergeCell ref="CY101:DH101"/>
    <mergeCell ref="DI101:DR101"/>
    <mergeCell ref="DS101:ED101"/>
    <mergeCell ref="EE101:EN101"/>
    <mergeCell ref="EO101:EX101"/>
    <mergeCell ref="AQ102:BF102"/>
    <mergeCell ref="BG102:BR102"/>
    <mergeCell ref="BS102:CB102"/>
    <mergeCell ref="CC102:CL102"/>
    <mergeCell ref="CM102:CX102"/>
    <mergeCell ref="CY102:DH102"/>
    <mergeCell ref="DI102:DR102"/>
    <mergeCell ref="DS102:ED102"/>
    <mergeCell ref="EE102:EN102"/>
    <mergeCell ref="EO102:EX102"/>
    <mergeCell ref="A74:J74"/>
    <mergeCell ref="K74:T74"/>
    <mergeCell ref="U74:AG74"/>
    <mergeCell ref="AH74:AP74"/>
    <mergeCell ref="AQ74:BF74"/>
    <mergeCell ref="BG74:BR74"/>
    <mergeCell ref="BS74:CB74"/>
    <mergeCell ref="BS75:CB75"/>
    <mergeCell ref="CC75:CL75"/>
    <mergeCell ref="CM75:CX75"/>
    <mergeCell ref="CC74:CL74"/>
    <mergeCell ref="CM74:CX74"/>
    <mergeCell ref="CY74:DH74"/>
    <mergeCell ref="CY75:DH75"/>
    <mergeCell ref="A75:J75"/>
    <mergeCell ref="K75:T75"/>
    <mergeCell ref="U75:AG75"/>
    <mergeCell ref="AH75:AP75"/>
    <mergeCell ref="AQ75:BF75"/>
    <mergeCell ref="BG75:BR75"/>
    <mergeCell ref="DI75:DR75"/>
    <mergeCell ref="DS75:ED75"/>
    <mergeCell ref="EE75:EN75"/>
    <mergeCell ref="EO75:EX75"/>
    <mergeCell ref="EO74:EX74"/>
    <mergeCell ref="DI74:DR74"/>
    <mergeCell ref="DS74:ED74"/>
    <mergeCell ref="EE74:EN74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CY49:DH49"/>
    <mergeCell ref="DI49:DR49"/>
    <mergeCell ref="DS49:ED49"/>
    <mergeCell ref="EE49:EN49"/>
    <mergeCell ref="EO49:EX49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50:CX50"/>
    <mergeCell ref="CY50:DH50"/>
    <mergeCell ref="DI50:DR50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1:CX51"/>
    <mergeCell ref="CY51:DH51"/>
    <mergeCell ref="DI51:DR51"/>
    <mergeCell ref="DS51:ED51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2:CX52"/>
    <mergeCell ref="CY52:DH52"/>
    <mergeCell ref="DI52:DR52"/>
    <mergeCell ref="DS52:ED52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3:CX53"/>
    <mergeCell ref="CY53:DH53"/>
    <mergeCell ref="DI53:DR53"/>
    <mergeCell ref="DS53:ED53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CM54:CX54"/>
    <mergeCell ref="CY54:DH54"/>
    <mergeCell ref="DI54:DR54"/>
    <mergeCell ref="DS54:ED54"/>
    <mergeCell ref="EE54:EN54"/>
    <mergeCell ref="EO54:EX54"/>
    <mergeCell ref="A46:J46"/>
    <mergeCell ref="K46:T46"/>
    <mergeCell ref="U46:AG46"/>
    <mergeCell ref="AH46:AP46"/>
    <mergeCell ref="AQ46:BF46"/>
    <mergeCell ref="BG46:BR46"/>
    <mergeCell ref="EE46:EN46"/>
    <mergeCell ref="EO46:EX46"/>
    <mergeCell ref="BS46:CB46"/>
    <mergeCell ref="CC46:CL46"/>
    <mergeCell ref="CM46:CX46"/>
    <mergeCell ref="CY46:DH46"/>
    <mergeCell ref="DI46:DR46"/>
    <mergeCell ref="DS46:ED46"/>
  </mergeCells>
  <printOptions/>
  <pageMargins left="0.7874015748031497" right="0.7874015748031497" top="0.2362204724409449" bottom="0.31496062992125984" header="0.1968503937007874" footer="0.1968503937007874"/>
  <pageSetup fitToHeight="2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78"/>
  <sheetViews>
    <sheetView tabSelected="1" zoomScaleSheetLayoutView="115" zoomScalePageLayoutView="0" workbookViewId="0" topLeftCell="A1">
      <selection activeCell="CE18" sqref="CE18:CO18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3" customFormat="1" ht="11.25">
      <c r="A2" s="315" t="s">
        <v>51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</row>
    <row r="3" ht="4.5" customHeight="1"/>
    <row r="4" spans="1:166" s="9" customFormat="1" ht="19.5" customHeight="1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3" t="s">
        <v>52</v>
      </c>
      <c r="V4" s="264"/>
      <c r="W4" s="264"/>
      <c r="X4" s="264"/>
      <c r="Y4" s="264"/>
      <c r="Z4" s="264"/>
      <c r="AA4" s="264"/>
      <c r="AB4" s="264"/>
      <c r="AC4" s="265"/>
      <c r="AD4" s="264" t="s">
        <v>32</v>
      </c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5"/>
      <c r="BQ4" s="263" t="s">
        <v>34</v>
      </c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5"/>
      <c r="CE4" s="147" t="s">
        <v>37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</row>
    <row r="5" spans="1:166" s="9" customFormat="1" ht="19.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66"/>
      <c r="V5" s="267"/>
      <c r="W5" s="267"/>
      <c r="X5" s="267"/>
      <c r="Y5" s="267"/>
      <c r="Z5" s="267"/>
      <c r="AA5" s="267"/>
      <c r="AB5" s="267"/>
      <c r="AC5" s="268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8"/>
      <c r="BQ5" s="266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8"/>
      <c r="CE5" s="125" t="s">
        <v>45</v>
      </c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7" t="s">
        <v>116</v>
      </c>
      <c r="CS5" s="127"/>
      <c r="CT5" s="127"/>
      <c r="CU5" s="128" t="s">
        <v>25</v>
      </c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  <c r="DG5" s="125" t="s">
        <v>45</v>
      </c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7" t="s">
        <v>126</v>
      </c>
      <c r="DU5" s="127"/>
      <c r="DV5" s="127"/>
      <c r="DW5" s="128" t="s">
        <v>25</v>
      </c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9"/>
      <c r="EI5" s="125" t="s">
        <v>45</v>
      </c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7" t="s">
        <v>127</v>
      </c>
      <c r="EW5" s="127"/>
      <c r="EX5" s="127"/>
      <c r="EY5" s="128" t="s">
        <v>25</v>
      </c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</row>
    <row r="6" spans="1:166" s="9" customFormat="1" ht="19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66"/>
      <c r="V6" s="267"/>
      <c r="W6" s="267"/>
      <c r="X6" s="267"/>
      <c r="Y6" s="267"/>
      <c r="Z6" s="267"/>
      <c r="AA6" s="267"/>
      <c r="AB6" s="267"/>
      <c r="AC6" s="268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1"/>
      <c r="BQ6" s="266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8"/>
      <c r="CE6" s="122" t="s">
        <v>42</v>
      </c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4"/>
      <c r="DG6" s="122" t="s">
        <v>43</v>
      </c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4"/>
      <c r="EI6" s="122" t="s">
        <v>44</v>
      </c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</row>
    <row r="7" spans="1:166" s="9" customFormat="1" ht="37.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69"/>
      <c r="V7" s="270"/>
      <c r="W7" s="270"/>
      <c r="X7" s="270"/>
      <c r="Y7" s="270"/>
      <c r="Z7" s="270"/>
      <c r="AA7" s="270"/>
      <c r="AB7" s="270"/>
      <c r="AC7" s="271"/>
      <c r="AD7" s="259" t="s">
        <v>26</v>
      </c>
      <c r="AE7" s="259"/>
      <c r="AF7" s="259"/>
      <c r="AG7" s="259"/>
      <c r="AH7" s="259"/>
      <c r="AI7" s="259"/>
      <c r="AJ7" s="259"/>
      <c r="AK7" s="259"/>
      <c r="AL7" s="260"/>
      <c r="AM7" s="258" t="s">
        <v>27</v>
      </c>
      <c r="AN7" s="259"/>
      <c r="AO7" s="259"/>
      <c r="AP7" s="259"/>
      <c r="AQ7" s="259"/>
      <c r="AR7" s="259"/>
      <c r="AS7" s="259"/>
      <c r="AT7" s="259"/>
      <c r="AU7" s="260"/>
      <c r="AV7" s="258" t="s">
        <v>61</v>
      </c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60"/>
      <c r="BH7" s="258" t="s">
        <v>33</v>
      </c>
      <c r="BI7" s="259"/>
      <c r="BJ7" s="259"/>
      <c r="BK7" s="259"/>
      <c r="BL7" s="259"/>
      <c r="BM7" s="259"/>
      <c r="BN7" s="259"/>
      <c r="BO7" s="259"/>
      <c r="BP7" s="260"/>
      <c r="BQ7" s="269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1"/>
      <c r="CE7" s="313" t="s">
        <v>39</v>
      </c>
      <c r="CF7" s="312"/>
      <c r="CG7" s="312"/>
      <c r="CH7" s="312"/>
      <c r="CI7" s="312"/>
      <c r="CJ7" s="312"/>
      <c r="CK7" s="312"/>
      <c r="CL7" s="312"/>
      <c r="CM7" s="312"/>
      <c r="CN7" s="312"/>
      <c r="CO7" s="314"/>
      <c r="CP7" s="313" t="s">
        <v>1</v>
      </c>
      <c r="CQ7" s="312"/>
      <c r="CR7" s="312"/>
      <c r="CS7" s="312"/>
      <c r="CT7" s="312"/>
      <c r="CU7" s="312"/>
      <c r="CV7" s="312"/>
      <c r="CW7" s="314"/>
      <c r="CX7" s="312" t="s">
        <v>60</v>
      </c>
      <c r="CY7" s="312"/>
      <c r="CZ7" s="312"/>
      <c r="DA7" s="312"/>
      <c r="DB7" s="312"/>
      <c r="DC7" s="312"/>
      <c r="DD7" s="312"/>
      <c r="DE7" s="312"/>
      <c r="DF7" s="312"/>
      <c r="DG7" s="313" t="s">
        <v>39</v>
      </c>
      <c r="DH7" s="312"/>
      <c r="DI7" s="312"/>
      <c r="DJ7" s="312"/>
      <c r="DK7" s="312"/>
      <c r="DL7" s="312"/>
      <c r="DM7" s="312"/>
      <c r="DN7" s="312"/>
      <c r="DO7" s="312"/>
      <c r="DP7" s="312"/>
      <c r="DQ7" s="314"/>
      <c r="DR7" s="313" t="s">
        <v>1</v>
      </c>
      <c r="DS7" s="312"/>
      <c r="DT7" s="312"/>
      <c r="DU7" s="312"/>
      <c r="DV7" s="312"/>
      <c r="DW7" s="312"/>
      <c r="DX7" s="312"/>
      <c r="DY7" s="314"/>
      <c r="DZ7" s="312" t="s">
        <v>60</v>
      </c>
      <c r="EA7" s="312"/>
      <c r="EB7" s="312"/>
      <c r="EC7" s="312"/>
      <c r="ED7" s="312"/>
      <c r="EE7" s="312"/>
      <c r="EF7" s="312"/>
      <c r="EG7" s="312"/>
      <c r="EH7" s="312"/>
      <c r="EI7" s="313" t="s">
        <v>39</v>
      </c>
      <c r="EJ7" s="312"/>
      <c r="EK7" s="312"/>
      <c r="EL7" s="312"/>
      <c r="EM7" s="312"/>
      <c r="EN7" s="312"/>
      <c r="EO7" s="312"/>
      <c r="EP7" s="312"/>
      <c r="EQ7" s="312"/>
      <c r="ER7" s="312"/>
      <c r="ES7" s="314"/>
      <c r="ET7" s="313" t="s">
        <v>1</v>
      </c>
      <c r="EU7" s="312"/>
      <c r="EV7" s="312"/>
      <c r="EW7" s="312"/>
      <c r="EX7" s="312"/>
      <c r="EY7" s="312"/>
      <c r="EZ7" s="312"/>
      <c r="FA7" s="314"/>
      <c r="FB7" s="312" t="s">
        <v>60</v>
      </c>
      <c r="FC7" s="312"/>
      <c r="FD7" s="312"/>
      <c r="FE7" s="312"/>
      <c r="FF7" s="312"/>
      <c r="FG7" s="312"/>
      <c r="FH7" s="312"/>
      <c r="FI7" s="312"/>
      <c r="FJ7" s="312"/>
    </row>
    <row r="8" spans="1:166" s="9" customFormat="1" ht="11.25">
      <c r="A8" s="261">
        <v>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2"/>
      <c r="U8" s="255">
        <v>2</v>
      </c>
      <c r="V8" s="256"/>
      <c r="W8" s="256"/>
      <c r="X8" s="256"/>
      <c r="Y8" s="256"/>
      <c r="Z8" s="256"/>
      <c r="AA8" s="256"/>
      <c r="AB8" s="256"/>
      <c r="AC8" s="257"/>
      <c r="AD8" s="256">
        <v>3</v>
      </c>
      <c r="AE8" s="256"/>
      <c r="AF8" s="256"/>
      <c r="AG8" s="256"/>
      <c r="AH8" s="256"/>
      <c r="AI8" s="256"/>
      <c r="AJ8" s="256"/>
      <c r="AK8" s="256"/>
      <c r="AL8" s="257"/>
      <c r="AM8" s="255">
        <v>4</v>
      </c>
      <c r="AN8" s="256"/>
      <c r="AO8" s="256"/>
      <c r="AP8" s="256"/>
      <c r="AQ8" s="256"/>
      <c r="AR8" s="256"/>
      <c r="AS8" s="256"/>
      <c r="AT8" s="256"/>
      <c r="AU8" s="257"/>
      <c r="AV8" s="255">
        <v>5</v>
      </c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7"/>
      <c r="BH8" s="255">
        <v>6</v>
      </c>
      <c r="BI8" s="256"/>
      <c r="BJ8" s="256"/>
      <c r="BK8" s="256"/>
      <c r="BL8" s="256"/>
      <c r="BM8" s="256"/>
      <c r="BN8" s="256"/>
      <c r="BO8" s="256"/>
      <c r="BP8" s="257"/>
      <c r="BQ8" s="255">
        <v>7</v>
      </c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7"/>
      <c r="CE8" s="116">
        <v>8</v>
      </c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6">
        <v>9</v>
      </c>
      <c r="CQ8" s="117"/>
      <c r="CR8" s="117"/>
      <c r="CS8" s="117"/>
      <c r="CT8" s="117"/>
      <c r="CU8" s="117"/>
      <c r="CV8" s="117"/>
      <c r="CW8" s="118"/>
      <c r="CX8" s="117">
        <v>10</v>
      </c>
      <c r="CY8" s="117"/>
      <c r="CZ8" s="117"/>
      <c r="DA8" s="117"/>
      <c r="DB8" s="117"/>
      <c r="DC8" s="117"/>
      <c r="DD8" s="117"/>
      <c r="DE8" s="117"/>
      <c r="DF8" s="117"/>
      <c r="DG8" s="116">
        <v>11</v>
      </c>
      <c r="DH8" s="117"/>
      <c r="DI8" s="117"/>
      <c r="DJ8" s="117"/>
      <c r="DK8" s="117"/>
      <c r="DL8" s="117"/>
      <c r="DM8" s="117"/>
      <c r="DN8" s="117"/>
      <c r="DO8" s="117"/>
      <c r="DP8" s="117"/>
      <c r="DQ8" s="118"/>
      <c r="DR8" s="116">
        <v>12</v>
      </c>
      <c r="DS8" s="117"/>
      <c r="DT8" s="117"/>
      <c r="DU8" s="117"/>
      <c r="DV8" s="117"/>
      <c r="DW8" s="117"/>
      <c r="DX8" s="117"/>
      <c r="DY8" s="118"/>
      <c r="DZ8" s="117">
        <v>13</v>
      </c>
      <c r="EA8" s="117"/>
      <c r="EB8" s="117"/>
      <c r="EC8" s="117"/>
      <c r="ED8" s="117"/>
      <c r="EE8" s="117"/>
      <c r="EF8" s="117"/>
      <c r="EG8" s="117"/>
      <c r="EH8" s="117"/>
      <c r="EI8" s="116">
        <v>14</v>
      </c>
      <c r="EJ8" s="117"/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v>15</v>
      </c>
      <c r="EU8" s="117"/>
      <c r="EV8" s="117"/>
      <c r="EW8" s="117"/>
      <c r="EX8" s="117"/>
      <c r="EY8" s="117"/>
      <c r="EZ8" s="117"/>
      <c r="FA8" s="118"/>
      <c r="FB8" s="117">
        <v>16</v>
      </c>
      <c r="FC8" s="117"/>
      <c r="FD8" s="117"/>
      <c r="FE8" s="117"/>
      <c r="FF8" s="117"/>
      <c r="FG8" s="117"/>
      <c r="FH8" s="117"/>
      <c r="FI8" s="117"/>
      <c r="FJ8" s="117"/>
    </row>
    <row r="9" spans="1:166" s="10" customFormat="1" ht="54.75" customHeight="1">
      <c r="A9" s="245" t="s">
        <v>133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188"/>
      <c r="V9" s="189"/>
      <c r="W9" s="189"/>
      <c r="X9" s="189"/>
      <c r="Y9" s="189"/>
      <c r="Z9" s="189"/>
      <c r="AA9" s="189"/>
      <c r="AB9" s="189"/>
      <c r="AC9" s="190"/>
      <c r="AD9" s="188" t="s">
        <v>66</v>
      </c>
      <c r="AE9" s="189"/>
      <c r="AF9" s="189"/>
      <c r="AG9" s="189"/>
      <c r="AH9" s="189"/>
      <c r="AI9" s="189"/>
      <c r="AJ9" s="189"/>
      <c r="AK9" s="189"/>
      <c r="AL9" s="190"/>
      <c r="AM9" s="188" t="s">
        <v>95</v>
      </c>
      <c r="AN9" s="189"/>
      <c r="AO9" s="189"/>
      <c r="AP9" s="189"/>
      <c r="AQ9" s="189"/>
      <c r="AR9" s="189"/>
      <c r="AS9" s="189"/>
      <c r="AT9" s="189"/>
      <c r="AU9" s="190"/>
      <c r="AV9" s="188" t="s">
        <v>136</v>
      </c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90"/>
      <c r="BH9" s="188" t="s">
        <v>85</v>
      </c>
      <c r="BI9" s="189"/>
      <c r="BJ9" s="189"/>
      <c r="BK9" s="189"/>
      <c r="BL9" s="189"/>
      <c r="BM9" s="189"/>
      <c r="BN9" s="189"/>
      <c r="BO9" s="189"/>
      <c r="BP9" s="190"/>
      <c r="BQ9" s="188" t="s">
        <v>81</v>
      </c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90"/>
      <c r="CE9" s="147">
        <v>0</v>
      </c>
      <c r="CF9" s="148"/>
      <c r="CG9" s="148"/>
      <c r="CH9" s="148"/>
      <c r="CI9" s="148"/>
      <c r="CJ9" s="148"/>
      <c r="CK9" s="148"/>
      <c r="CL9" s="148"/>
      <c r="CM9" s="148"/>
      <c r="CN9" s="148"/>
      <c r="CO9" s="184"/>
      <c r="CP9" s="147"/>
      <c r="CQ9" s="148"/>
      <c r="CR9" s="148"/>
      <c r="CS9" s="148"/>
      <c r="CT9" s="148"/>
      <c r="CU9" s="148"/>
      <c r="CV9" s="148"/>
      <c r="CW9" s="184"/>
      <c r="CX9" s="185"/>
      <c r="CY9" s="186"/>
      <c r="CZ9" s="186"/>
      <c r="DA9" s="186"/>
      <c r="DB9" s="186"/>
      <c r="DC9" s="186"/>
      <c r="DD9" s="186"/>
      <c r="DE9" s="186"/>
      <c r="DF9" s="187"/>
      <c r="DG9" s="147"/>
      <c r="DH9" s="148"/>
      <c r="DI9" s="148"/>
      <c r="DJ9" s="148"/>
      <c r="DK9" s="148"/>
      <c r="DL9" s="148"/>
      <c r="DM9" s="148"/>
      <c r="DN9" s="148"/>
      <c r="DO9" s="148"/>
      <c r="DP9" s="148"/>
      <c r="DQ9" s="184"/>
      <c r="DR9" s="147"/>
      <c r="DS9" s="148"/>
      <c r="DT9" s="148"/>
      <c r="DU9" s="148"/>
      <c r="DV9" s="148"/>
      <c r="DW9" s="148"/>
      <c r="DX9" s="148"/>
      <c r="DY9" s="184"/>
      <c r="DZ9" s="185"/>
      <c r="EA9" s="186"/>
      <c r="EB9" s="186"/>
      <c r="EC9" s="186"/>
      <c r="ED9" s="186"/>
      <c r="EE9" s="186"/>
      <c r="EF9" s="186"/>
      <c r="EG9" s="186"/>
      <c r="EH9" s="187"/>
      <c r="EI9" s="147">
        <v>0</v>
      </c>
      <c r="EJ9" s="148"/>
      <c r="EK9" s="148"/>
      <c r="EL9" s="148"/>
      <c r="EM9" s="148"/>
      <c r="EN9" s="148"/>
      <c r="EO9" s="148"/>
      <c r="EP9" s="148"/>
      <c r="EQ9" s="148"/>
      <c r="ER9" s="148"/>
      <c r="ES9" s="184"/>
      <c r="ET9" s="147"/>
      <c r="EU9" s="148"/>
      <c r="EV9" s="148"/>
      <c r="EW9" s="148"/>
      <c r="EX9" s="148"/>
      <c r="EY9" s="148"/>
      <c r="EZ9" s="148"/>
      <c r="FA9" s="184"/>
      <c r="FB9" s="185"/>
      <c r="FC9" s="186"/>
      <c r="FD9" s="186"/>
      <c r="FE9" s="186"/>
      <c r="FF9" s="186"/>
      <c r="FG9" s="186"/>
      <c r="FH9" s="186"/>
      <c r="FI9" s="186"/>
      <c r="FJ9" s="187"/>
    </row>
    <row r="10" spans="1:166" s="10" customFormat="1" ht="54.75" customHeight="1">
      <c r="A10" s="245" t="s">
        <v>133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188"/>
      <c r="V10" s="189"/>
      <c r="W10" s="189"/>
      <c r="X10" s="189"/>
      <c r="Y10" s="189"/>
      <c r="Z10" s="189"/>
      <c r="AA10" s="189"/>
      <c r="AB10" s="189"/>
      <c r="AC10" s="190"/>
      <c r="AD10" s="188" t="s">
        <v>66</v>
      </c>
      <c r="AE10" s="189"/>
      <c r="AF10" s="189"/>
      <c r="AG10" s="189"/>
      <c r="AH10" s="189"/>
      <c r="AI10" s="189"/>
      <c r="AJ10" s="189"/>
      <c r="AK10" s="189"/>
      <c r="AL10" s="190"/>
      <c r="AM10" s="188" t="s">
        <v>95</v>
      </c>
      <c r="AN10" s="189"/>
      <c r="AO10" s="189"/>
      <c r="AP10" s="189"/>
      <c r="AQ10" s="189"/>
      <c r="AR10" s="189"/>
      <c r="AS10" s="189"/>
      <c r="AT10" s="189"/>
      <c r="AU10" s="190"/>
      <c r="AV10" s="188" t="s">
        <v>107</v>
      </c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90"/>
      <c r="BH10" s="188" t="s">
        <v>85</v>
      </c>
      <c r="BI10" s="189"/>
      <c r="BJ10" s="189"/>
      <c r="BK10" s="189"/>
      <c r="BL10" s="189"/>
      <c r="BM10" s="189"/>
      <c r="BN10" s="189"/>
      <c r="BO10" s="189"/>
      <c r="BP10" s="190"/>
      <c r="BQ10" s="188" t="s">
        <v>81</v>
      </c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90"/>
      <c r="CE10" s="147">
        <f>150000-85900-64100</f>
        <v>0</v>
      </c>
      <c r="CF10" s="148"/>
      <c r="CG10" s="148"/>
      <c r="CH10" s="148"/>
      <c r="CI10" s="148"/>
      <c r="CJ10" s="148"/>
      <c r="CK10" s="148"/>
      <c r="CL10" s="148"/>
      <c r="CM10" s="148"/>
      <c r="CN10" s="148"/>
      <c r="CO10" s="184"/>
      <c r="CP10" s="147"/>
      <c r="CQ10" s="148"/>
      <c r="CR10" s="148"/>
      <c r="CS10" s="148"/>
      <c r="CT10" s="148"/>
      <c r="CU10" s="148"/>
      <c r="CV10" s="148"/>
      <c r="CW10" s="184"/>
      <c r="CX10" s="185"/>
      <c r="CY10" s="186"/>
      <c r="CZ10" s="186"/>
      <c r="DA10" s="186"/>
      <c r="DB10" s="186"/>
      <c r="DC10" s="186"/>
      <c r="DD10" s="186"/>
      <c r="DE10" s="186"/>
      <c r="DF10" s="187"/>
      <c r="DG10" s="147"/>
      <c r="DH10" s="148"/>
      <c r="DI10" s="148"/>
      <c r="DJ10" s="148"/>
      <c r="DK10" s="148"/>
      <c r="DL10" s="148"/>
      <c r="DM10" s="148"/>
      <c r="DN10" s="148"/>
      <c r="DO10" s="148"/>
      <c r="DP10" s="148"/>
      <c r="DQ10" s="184"/>
      <c r="DR10" s="147"/>
      <c r="DS10" s="148"/>
      <c r="DT10" s="148"/>
      <c r="DU10" s="148"/>
      <c r="DV10" s="148"/>
      <c r="DW10" s="148"/>
      <c r="DX10" s="148"/>
      <c r="DY10" s="184"/>
      <c r="DZ10" s="185"/>
      <c r="EA10" s="186"/>
      <c r="EB10" s="186"/>
      <c r="EC10" s="186"/>
      <c r="ED10" s="186"/>
      <c r="EE10" s="186"/>
      <c r="EF10" s="186"/>
      <c r="EG10" s="186"/>
      <c r="EH10" s="187"/>
      <c r="EI10" s="147">
        <v>0</v>
      </c>
      <c r="EJ10" s="148"/>
      <c r="EK10" s="148"/>
      <c r="EL10" s="148"/>
      <c r="EM10" s="148"/>
      <c r="EN10" s="148"/>
      <c r="EO10" s="148"/>
      <c r="EP10" s="148"/>
      <c r="EQ10" s="148"/>
      <c r="ER10" s="148"/>
      <c r="ES10" s="184"/>
      <c r="ET10" s="147"/>
      <c r="EU10" s="148"/>
      <c r="EV10" s="148"/>
      <c r="EW10" s="148"/>
      <c r="EX10" s="148"/>
      <c r="EY10" s="148"/>
      <c r="EZ10" s="148"/>
      <c r="FA10" s="184"/>
      <c r="FB10" s="185"/>
      <c r="FC10" s="186"/>
      <c r="FD10" s="186"/>
      <c r="FE10" s="186"/>
      <c r="FF10" s="186"/>
      <c r="FG10" s="186"/>
      <c r="FH10" s="186"/>
      <c r="FI10" s="186"/>
      <c r="FJ10" s="187"/>
    </row>
    <row r="11" spans="1:166" s="10" customFormat="1" ht="69" customHeight="1">
      <c r="A11" s="245" t="s">
        <v>134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6"/>
      <c r="U11" s="188"/>
      <c r="V11" s="189"/>
      <c r="W11" s="189"/>
      <c r="X11" s="189"/>
      <c r="Y11" s="189"/>
      <c r="Z11" s="189"/>
      <c r="AA11" s="189"/>
      <c r="AB11" s="189"/>
      <c r="AC11" s="190"/>
      <c r="AD11" s="188" t="s">
        <v>66</v>
      </c>
      <c r="AE11" s="189"/>
      <c r="AF11" s="189"/>
      <c r="AG11" s="189"/>
      <c r="AH11" s="189"/>
      <c r="AI11" s="189"/>
      <c r="AJ11" s="189"/>
      <c r="AK11" s="189"/>
      <c r="AL11" s="190"/>
      <c r="AM11" s="188" t="s">
        <v>95</v>
      </c>
      <c r="AN11" s="189"/>
      <c r="AO11" s="189"/>
      <c r="AP11" s="189"/>
      <c r="AQ11" s="189"/>
      <c r="AR11" s="189"/>
      <c r="AS11" s="189"/>
      <c r="AT11" s="189"/>
      <c r="AU11" s="190"/>
      <c r="AV11" s="188" t="s">
        <v>125</v>
      </c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0"/>
      <c r="BH11" s="188" t="s">
        <v>85</v>
      </c>
      <c r="BI11" s="189"/>
      <c r="BJ11" s="189"/>
      <c r="BK11" s="189"/>
      <c r="BL11" s="189"/>
      <c r="BM11" s="189"/>
      <c r="BN11" s="189"/>
      <c r="BO11" s="189"/>
      <c r="BP11" s="190"/>
      <c r="BQ11" s="188" t="s">
        <v>96</v>
      </c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90"/>
      <c r="CE11" s="147">
        <v>0</v>
      </c>
      <c r="CF11" s="148"/>
      <c r="CG11" s="148"/>
      <c r="CH11" s="148"/>
      <c r="CI11" s="148"/>
      <c r="CJ11" s="148"/>
      <c r="CK11" s="148"/>
      <c r="CL11" s="148"/>
      <c r="CM11" s="148"/>
      <c r="CN11" s="148"/>
      <c r="CO11" s="184"/>
      <c r="CP11" s="147"/>
      <c r="CQ11" s="148"/>
      <c r="CR11" s="148"/>
      <c r="CS11" s="148"/>
      <c r="CT11" s="148"/>
      <c r="CU11" s="148"/>
      <c r="CV11" s="148"/>
      <c r="CW11" s="184"/>
      <c r="CX11" s="185"/>
      <c r="CY11" s="186"/>
      <c r="CZ11" s="186"/>
      <c r="DA11" s="186"/>
      <c r="DB11" s="186"/>
      <c r="DC11" s="186"/>
      <c r="DD11" s="186"/>
      <c r="DE11" s="186"/>
      <c r="DF11" s="187"/>
      <c r="DG11" s="147"/>
      <c r="DH11" s="148"/>
      <c r="DI11" s="148"/>
      <c r="DJ11" s="148"/>
      <c r="DK11" s="148"/>
      <c r="DL11" s="148"/>
      <c r="DM11" s="148"/>
      <c r="DN11" s="148"/>
      <c r="DO11" s="148"/>
      <c r="DP11" s="148"/>
      <c r="DQ11" s="184"/>
      <c r="DR11" s="147"/>
      <c r="DS11" s="148"/>
      <c r="DT11" s="148"/>
      <c r="DU11" s="148"/>
      <c r="DV11" s="148"/>
      <c r="DW11" s="148"/>
      <c r="DX11" s="148"/>
      <c r="DY11" s="184"/>
      <c r="DZ11" s="185"/>
      <c r="EA11" s="186"/>
      <c r="EB11" s="186"/>
      <c r="EC11" s="186"/>
      <c r="ED11" s="186"/>
      <c r="EE11" s="186"/>
      <c r="EF11" s="186"/>
      <c r="EG11" s="186"/>
      <c r="EH11" s="187"/>
      <c r="EI11" s="147">
        <v>0</v>
      </c>
      <c r="EJ11" s="148"/>
      <c r="EK11" s="148"/>
      <c r="EL11" s="148"/>
      <c r="EM11" s="148"/>
      <c r="EN11" s="148"/>
      <c r="EO11" s="148"/>
      <c r="EP11" s="148"/>
      <c r="EQ11" s="148"/>
      <c r="ER11" s="148"/>
      <c r="ES11" s="184"/>
      <c r="ET11" s="147"/>
      <c r="EU11" s="148"/>
      <c r="EV11" s="148"/>
      <c r="EW11" s="148"/>
      <c r="EX11" s="148"/>
      <c r="EY11" s="148"/>
      <c r="EZ11" s="148"/>
      <c r="FA11" s="184"/>
      <c r="FB11" s="185"/>
      <c r="FC11" s="186"/>
      <c r="FD11" s="186"/>
      <c r="FE11" s="186"/>
      <c r="FF11" s="186"/>
      <c r="FG11" s="186"/>
      <c r="FH11" s="186"/>
      <c r="FI11" s="186"/>
      <c r="FJ11" s="187"/>
    </row>
    <row r="12" spans="1:166" s="10" customFormat="1" ht="12.75" customHeight="1">
      <c r="A12" s="250" t="s">
        <v>71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301"/>
      <c r="V12" s="301"/>
      <c r="W12" s="301"/>
      <c r="X12" s="301"/>
      <c r="Y12" s="301"/>
      <c r="Z12" s="301"/>
      <c r="AA12" s="301"/>
      <c r="AB12" s="301"/>
      <c r="AC12" s="301"/>
      <c r="AD12" s="301" t="s">
        <v>66</v>
      </c>
      <c r="AE12" s="301"/>
      <c r="AF12" s="301"/>
      <c r="AG12" s="301"/>
      <c r="AH12" s="301"/>
      <c r="AI12" s="301"/>
      <c r="AJ12" s="301"/>
      <c r="AK12" s="301"/>
      <c r="AL12" s="301"/>
      <c r="AM12" s="301" t="s">
        <v>95</v>
      </c>
      <c r="AN12" s="301"/>
      <c r="AO12" s="301"/>
      <c r="AP12" s="301"/>
      <c r="AQ12" s="301"/>
      <c r="AR12" s="301"/>
      <c r="AS12" s="301"/>
      <c r="AT12" s="301"/>
      <c r="AU12" s="301"/>
      <c r="AV12" s="301" t="s">
        <v>67</v>
      </c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 t="s">
        <v>68</v>
      </c>
      <c r="BI12" s="301"/>
      <c r="BJ12" s="301"/>
      <c r="BK12" s="301"/>
      <c r="BL12" s="301"/>
      <c r="BM12" s="301"/>
      <c r="BN12" s="301"/>
      <c r="BO12" s="301"/>
      <c r="BP12" s="301"/>
      <c r="BQ12" s="301" t="s">
        <v>70</v>
      </c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115">
        <f>Лист1!H26</f>
        <v>1651700</v>
      </c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86"/>
      <c r="CQ12" s="86"/>
      <c r="CR12" s="86"/>
      <c r="CS12" s="86"/>
      <c r="CT12" s="86"/>
      <c r="CU12" s="86"/>
      <c r="CV12" s="86"/>
      <c r="CW12" s="86"/>
      <c r="CX12" s="87"/>
      <c r="CY12" s="87"/>
      <c r="CZ12" s="87"/>
      <c r="DA12" s="87"/>
      <c r="DB12" s="87"/>
      <c r="DC12" s="87"/>
      <c r="DD12" s="87"/>
      <c r="DE12" s="87"/>
      <c r="DF12" s="87"/>
      <c r="DG12" s="86">
        <v>1700000</v>
      </c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7"/>
      <c r="EA12" s="87"/>
      <c r="EB12" s="87"/>
      <c r="EC12" s="87"/>
      <c r="ED12" s="87"/>
      <c r="EE12" s="87"/>
      <c r="EF12" s="87"/>
      <c r="EG12" s="87"/>
      <c r="EH12" s="87"/>
      <c r="EI12" s="86">
        <v>1820000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7"/>
      <c r="FC12" s="87"/>
      <c r="FD12" s="87"/>
      <c r="FE12" s="87"/>
      <c r="FF12" s="87"/>
      <c r="FG12" s="87"/>
      <c r="FH12" s="87"/>
      <c r="FI12" s="87"/>
      <c r="FJ12" s="87"/>
    </row>
    <row r="13" spans="1:166" s="10" customFormat="1" ht="12.75" customHeight="1">
      <c r="A13" s="250" t="s">
        <v>110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301"/>
      <c r="V13" s="301"/>
      <c r="W13" s="301"/>
      <c r="X13" s="301"/>
      <c r="Y13" s="301"/>
      <c r="Z13" s="301"/>
      <c r="AA13" s="301"/>
      <c r="AB13" s="301"/>
      <c r="AC13" s="301"/>
      <c r="AD13" s="301" t="s">
        <v>66</v>
      </c>
      <c r="AE13" s="301"/>
      <c r="AF13" s="301"/>
      <c r="AG13" s="301"/>
      <c r="AH13" s="301"/>
      <c r="AI13" s="301"/>
      <c r="AJ13" s="301"/>
      <c r="AK13" s="301"/>
      <c r="AL13" s="301"/>
      <c r="AM13" s="301" t="s">
        <v>95</v>
      </c>
      <c r="AN13" s="301"/>
      <c r="AO13" s="301"/>
      <c r="AP13" s="301"/>
      <c r="AQ13" s="301"/>
      <c r="AR13" s="301"/>
      <c r="AS13" s="301"/>
      <c r="AT13" s="301"/>
      <c r="AU13" s="301"/>
      <c r="AV13" s="301" t="s">
        <v>67</v>
      </c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87" t="s">
        <v>68</v>
      </c>
      <c r="BI13" s="87"/>
      <c r="BJ13" s="87"/>
      <c r="BK13" s="87"/>
      <c r="BL13" s="87"/>
      <c r="BM13" s="87"/>
      <c r="BN13" s="87"/>
      <c r="BO13" s="87"/>
      <c r="BP13" s="87"/>
      <c r="BQ13" s="301" t="s">
        <v>74</v>
      </c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115">
        <f>Лист1!H27</f>
        <v>3000</v>
      </c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86"/>
      <c r="CQ13" s="86"/>
      <c r="CR13" s="86"/>
      <c r="CS13" s="86"/>
      <c r="CT13" s="86"/>
      <c r="CU13" s="86"/>
      <c r="CV13" s="86"/>
      <c r="CW13" s="86"/>
      <c r="CX13" s="87"/>
      <c r="CY13" s="87"/>
      <c r="CZ13" s="87"/>
      <c r="DA13" s="87"/>
      <c r="DB13" s="87"/>
      <c r="DC13" s="87"/>
      <c r="DD13" s="87"/>
      <c r="DE13" s="87"/>
      <c r="DF13" s="87"/>
      <c r="DG13" s="86">
        <v>0</v>
      </c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7"/>
      <c r="EA13" s="87"/>
      <c r="EB13" s="87"/>
      <c r="EC13" s="87"/>
      <c r="ED13" s="87"/>
      <c r="EE13" s="87"/>
      <c r="EF13" s="87"/>
      <c r="EG13" s="87"/>
      <c r="EH13" s="87"/>
      <c r="EI13" s="86">
        <v>0</v>
      </c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7"/>
      <c r="FC13" s="87"/>
      <c r="FD13" s="87"/>
      <c r="FE13" s="87"/>
      <c r="FF13" s="87"/>
      <c r="FG13" s="87"/>
      <c r="FH13" s="87"/>
      <c r="FI13" s="87"/>
      <c r="FJ13" s="87"/>
    </row>
    <row r="14" spans="1:166" s="10" customFormat="1" ht="12.75" customHeight="1">
      <c r="A14" s="250" t="s">
        <v>72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301"/>
      <c r="V14" s="301"/>
      <c r="W14" s="301"/>
      <c r="X14" s="301"/>
      <c r="Y14" s="301"/>
      <c r="Z14" s="301"/>
      <c r="AA14" s="301"/>
      <c r="AB14" s="301"/>
      <c r="AC14" s="301"/>
      <c r="AD14" s="301" t="s">
        <v>66</v>
      </c>
      <c r="AE14" s="301"/>
      <c r="AF14" s="301"/>
      <c r="AG14" s="301"/>
      <c r="AH14" s="301"/>
      <c r="AI14" s="301"/>
      <c r="AJ14" s="301"/>
      <c r="AK14" s="301"/>
      <c r="AL14" s="301"/>
      <c r="AM14" s="301" t="s">
        <v>95</v>
      </c>
      <c r="AN14" s="301"/>
      <c r="AO14" s="301"/>
      <c r="AP14" s="301"/>
      <c r="AQ14" s="301"/>
      <c r="AR14" s="301"/>
      <c r="AS14" s="301"/>
      <c r="AT14" s="301"/>
      <c r="AU14" s="301"/>
      <c r="AV14" s="301" t="s">
        <v>67</v>
      </c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87" t="s">
        <v>73</v>
      </c>
      <c r="BI14" s="87"/>
      <c r="BJ14" s="87"/>
      <c r="BK14" s="87"/>
      <c r="BL14" s="87"/>
      <c r="BM14" s="87"/>
      <c r="BN14" s="87"/>
      <c r="BO14" s="87"/>
      <c r="BP14" s="87"/>
      <c r="BQ14" s="301" t="s">
        <v>74</v>
      </c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115">
        <v>0</v>
      </c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86"/>
      <c r="CQ14" s="86"/>
      <c r="CR14" s="86"/>
      <c r="CS14" s="86"/>
      <c r="CT14" s="86"/>
      <c r="CU14" s="86"/>
      <c r="CV14" s="86"/>
      <c r="CW14" s="86"/>
      <c r="CX14" s="87"/>
      <c r="CY14" s="87"/>
      <c r="CZ14" s="87"/>
      <c r="DA14" s="87"/>
      <c r="DB14" s="87"/>
      <c r="DC14" s="87"/>
      <c r="DD14" s="87"/>
      <c r="DE14" s="87"/>
      <c r="DF14" s="87"/>
      <c r="DG14" s="86">
        <v>0</v>
      </c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7"/>
      <c r="EA14" s="87"/>
      <c r="EB14" s="87"/>
      <c r="EC14" s="87"/>
      <c r="ED14" s="87"/>
      <c r="EE14" s="87"/>
      <c r="EF14" s="87"/>
      <c r="EG14" s="87"/>
      <c r="EH14" s="87"/>
      <c r="EI14" s="86">
        <v>0</v>
      </c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7"/>
      <c r="FC14" s="87"/>
      <c r="FD14" s="87"/>
      <c r="FE14" s="87"/>
      <c r="FF14" s="87"/>
      <c r="FG14" s="87"/>
      <c r="FH14" s="87"/>
      <c r="FI14" s="87"/>
      <c r="FJ14" s="87"/>
    </row>
    <row r="15" spans="1:166" s="10" customFormat="1" ht="12.75" customHeight="1">
      <c r="A15" s="250" t="s">
        <v>75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301"/>
      <c r="V15" s="301"/>
      <c r="W15" s="301"/>
      <c r="X15" s="301"/>
      <c r="Y15" s="301"/>
      <c r="Z15" s="301"/>
      <c r="AA15" s="301"/>
      <c r="AB15" s="301"/>
      <c r="AC15" s="301"/>
      <c r="AD15" s="301" t="s">
        <v>66</v>
      </c>
      <c r="AE15" s="301"/>
      <c r="AF15" s="301"/>
      <c r="AG15" s="301"/>
      <c r="AH15" s="301"/>
      <c r="AI15" s="301"/>
      <c r="AJ15" s="301"/>
      <c r="AK15" s="301"/>
      <c r="AL15" s="301"/>
      <c r="AM15" s="301" t="s">
        <v>95</v>
      </c>
      <c r="AN15" s="301"/>
      <c r="AO15" s="301"/>
      <c r="AP15" s="301"/>
      <c r="AQ15" s="301"/>
      <c r="AR15" s="301"/>
      <c r="AS15" s="301"/>
      <c r="AT15" s="301"/>
      <c r="AU15" s="301"/>
      <c r="AV15" s="301" t="s">
        <v>67</v>
      </c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87" t="s">
        <v>76</v>
      </c>
      <c r="BI15" s="87"/>
      <c r="BJ15" s="87"/>
      <c r="BK15" s="87"/>
      <c r="BL15" s="87"/>
      <c r="BM15" s="87"/>
      <c r="BN15" s="87"/>
      <c r="BO15" s="87"/>
      <c r="BP15" s="87"/>
      <c r="BQ15" s="301" t="s">
        <v>77</v>
      </c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115">
        <f>Лист1!H29</f>
        <v>499700</v>
      </c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86"/>
      <c r="CQ15" s="86"/>
      <c r="CR15" s="86"/>
      <c r="CS15" s="86"/>
      <c r="CT15" s="86"/>
      <c r="CU15" s="86"/>
      <c r="CV15" s="86"/>
      <c r="CW15" s="86"/>
      <c r="CX15" s="87"/>
      <c r="CY15" s="87"/>
      <c r="CZ15" s="87"/>
      <c r="DA15" s="87"/>
      <c r="DB15" s="87"/>
      <c r="DC15" s="87"/>
      <c r="DD15" s="87"/>
      <c r="DE15" s="87"/>
      <c r="DF15" s="87"/>
      <c r="DG15" s="86">
        <v>510000</v>
      </c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7"/>
      <c r="EA15" s="87"/>
      <c r="EB15" s="87"/>
      <c r="EC15" s="87"/>
      <c r="ED15" s="87"/>
      <c r="EE15" s="87"/>
      <c r="EF15" s="87"/>
      <c r="EG15" s="87"/>
      <c r="EH15" s="87"/>
      <c r="EI15" s="86">
        <v>550000</v>
      </c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7"/>
      <c r="FC15" s="87"/>
      <c r="FD15" s="87"/>
      <c r="FE15" s="87"/>
      <c r="FF15" s="87"/>
      <c r="FG15" s="87"/>
      <c r="FH15" s="87"/>
      <c r="FI15" s="87"/>
      <c r="FJ15" s="87"/>
    </row>
    <row r="16" spans="1:166" s="78" customFormat="1" ht="25.5" customHeight="1">
      <c r="A16" s="306" t="s">
        <v>78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7"/>
      <c r="U16" s="88"/>
      <c r="V16" s="88"/>
      <c r="W16" s="88"/>
      <c r="X16" s="88"/>
      <c r="Y16" s="88"/>
      <c r="Z16" s="88"/>
      <c r="AA16" s="88"/>
      <c r="AB16" s="88"/>
      <c r="AC16" s="88"/>
      <c r="AD16" s="88" t="s">
        <v>66</v>
      </c>
      <c r="AE16" s="88"/>
      <c r="AF16" s="88"/>
      <c r="AG16" s="88"/>
      <c r="AH16" s="88"/>
      <c r="AI16" s="88"/>
      <c r="AJ16" s="88"/>
      <c r="AK16" s="88"/>
      <c r="AL16" s="88"/>
      <c r="AM16" s="88" t="s">
        <v>95</v>
      </c>
      <c r="AN16" s="88"/>
      <c r="AO16" s="88"/>
      <c r="AP16" s="88"/>
      <c r="AQ16" s="88"/>
      <c r="AR16" s="88"/>
      <c r="AS16" s="88"/>
      <c r="AT16" s="88"/>
      <c r="AU16" s="88"/>
      <c r="AV16" s="88" t="s">
        <v>67</v>
      </c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 t="s">
        <v>79</v>
      </c>
      <c r="BI16" s="88"/>
      <c r="BJ16" s="88"/>
      <c r="BK16" s="88"/>
      <c r="BL16" s="88"/>
      <c r="BM16" s="88"/>
      <c r="BN16" s="88"/>
      <c r="BO16" s="88"/>
      <c r="BP16" s="88"/>
      <c r="BQ16" s="88" t="s">
        <v>80</v>
      </c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9">
        <f>Лист1!H31+Лист1!H32+Лист1!H33+Лист1!H34</f>
        <v>22200</v>
      </c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8"/>
      <c r="CY16" s="88"/>
      <c r="CZ16" s="88"/>
      <c r="DA16" s="88"/>
      <c r="DB16" s="88"/>
      <c r="DC16" s="88"/>
      <c r="DD16" s="88"/>
      <c r="DE16" s="88"/>
      <c r="DF16" s="88"/>
      <c r="DG16" s="89">
        <v>7000</v>
      </c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8"/>
      <c r="EA16" s="88"/>
      <c r="EB16" s="88"/>
      <c r="EC16" s="88"/>
      <c r="ED16" s="88"/>
      <c r="EE16" s="88"/>
      <c r="EF16" s="88"/>
      <c r="EG16" s="88"/>
      <c r="EH16" s="88"/>
      <c r="EI16" s="89">
        <v>7000</v>
      </c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8"/>
      <c r="FC16" s="88"/>
      <c r="FD16" s="88"/>
      <c r="FE16" s="88"/>
      <c r="FF16" s="88"/>
      <c r="FG16" s="88"/>
      <c r="FH16" s="88"/>
      <c r="FI16" s="88"/>
      <c r="FJ16" s="88"/>
    </row>
    <row r="17" spans="1:166" s="78" customFormat="1" ht="25.5" customHeight="1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88"/>
      <c r="V17" s="88"/>
      <c r="W17" s="88"/>
      <c r="X17" s="88"/>
      <c r="Y17" s="88"/>
      <c r="Z17" s="88"/>
      <c r="AA17" s="88"/>
      <c r="AB17" s="88"/>
      <c r="AC17" s="88"/>
      <c r="AD17" s="88" t="s">
        <v>66</v>
      </c>
      <c r="AE17" s="88"/>
      <c r="AF17" s="88"/>
      <c r="AG17" s="88"/>
      <c r="AH17" s="88"/>
      <c r="AI17" s="88"/>
      <c r="AJ17" s="88"/>
      <c r="AK17" s="88"/>
      <c r="AL17" s="88"/>
      <c r="AM17" s="88" t="s">
        <v>95</v>
      </c>
      <c r="AN17" s="88"/>
      <c r="AO17" s="88"/>
      <c r="AP17" s="88"/>
      <c r="AQ17" s="88"/>
      <c r="AR17" s="88"/>
      <c r="AS17" s="88"/>
      <c r="AT17" s="88"/>
      <c r="AU17" s="88"/>
      <c r="AV17" s="88" t="s">
        <v>67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 t="s">
        <v>79</v>
      </c>
      <c r="BI17" s="88"/>
      <c r="BJ17" s="88"/>
      <c r="BK17" s="88"/>
      <c r="BL17" s="88"/>
      <c r="BM17" s="88"/>
      <c r="BN17" s="88"/>
      <c r="BO17" s="88"/>
      <c r="BP17" s="88"/>
      <c r="BQ17" s="88" t="s">
        <v>81</v>
      </c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9">
        <f>Лист1!H35+Лист1!H36</f>
        <v>4800</v>
      </c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8"/>
      <c r="CY17" s="88"/>
      <c r="CZ17" s="88"/>
      <c r="DA17" s="88"/>
      <c r="DB17" s="88"/>
      <c r="DC17" s="88"/>
      <c r="DD17" s="88"/>
      <c r="DE17" s="88"/>
      <c r="DF17" s="88"/>
      <c r="DG17" s="89">
        <v>3000</v>
      </c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8"/>
      <c r="EA17" s="88"/>
      <c r="EB17" s="88"/>
      <c r="EC17" s="88"/>
      <c r="ED17" s="88"/>
      <c r="EE17" s="88"/>
      <c r="EF17" s="88"/>
      <c r="EG17" s="88"/>
      <c r="EH17" s="88"/>
      <c r="EI17" s="89">
        <v>3000</v>
      </c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8"/>
      <c r="FC17" s="88"/>
      <c r="FD17" s="88"/>
      <c r="FE17" s="88"/>
      <c r="FF17" s="88"/>
      <c r="FG17" s="88"/>
      <c r="FH17" s="88"/>
      <c r="FI17" s="88"/>
      <c r="FJ17" s="88"/>
    </row>
    <row r="18" spans="1:166" s="78" customFormat="1" ht="25.5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9"/>
      <c r="U18" s="88"/>
      <c r="V18" s="88"/>
      <c r="W18" s="88"/>
      <c r="X18" s="88"/>
      <c r="Y18" s="88"/>
      <c r="Z18" s="88"/>
      <c r="AA18" s="88"/>
      <c r="AB18" s="88"/>
      <c r="AC18" s="88"/>
      <c r="AD18" s="88" t="s">
        <v>66</v>
      </c>
      <c r="AE18" s="88"/>
      <c r="AF18" s="88"/>
      <c r="AG18" s="88"/>
      <c r="AH18" s="88"/>
      <c r="AI18" s="88"/>
      <c r="AJ18" s="88"/>
      <c r="AK18" s="88"/>
      <c r="AL18" s="88"/>
      <c r="AM18" s="88" t="s">
        <v>95</v>
      </c>
      <c r="AN18" s="88"/>
      <c r="AO18" s="88"/>
      <c r="AP18" s="88"/>
      <c r="AQ18" s="88"/>
      <c r="AR18" s="88"/>
      <c r="AS18" s="88"/>
      <c r="AT18" s="88"/>
      <c r="AU18" s="88"/>
      <c r="AV18" s="88" t="s">
        <v>67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 t="s">
        <v>79</v>
      </c>
      <c r="BI18" s="88"/>
      <c r="BJ18" s="88"/>
      <c r="BK18" s="88"/>
      <c r="BL18" s="88"/>
      <c r="BM18" s="88"/>
      <c r="BN18" s="88"/>
      <c r="BO18" s="88"/>
      <c r="BP18" s="88"/>
      <c r="BQ18" s="88" t="s">
        <v>82</v>
      </c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9">
        <f>Лист1!H37</f>
        <v>20600</v>
      </c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8"/>
      <c r="CY18" s="88"/>
      <c r="CZ18" s="88"/>
      <c r="DA18" s="88"/>
      <c r="DB18" s="88"/>
      <c r="DC18" s="88"/>
      <c r="DD18" s="88"/>
      <c r="DE18" s="88"/>
      <c r="DF18" s="88"/>
      <c r="DG18" s="89">
        <v>25000</v>
      </c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8"/>
      <c r="EA18" s="88"/>
      <c r="EB18" s="88"/>
      <c r="EC18" s="88"/>
      <c r="ED18" s="88"/>
      <c r="EE18" s="88"/>
      <c r="EF18" s="88"/>
      <c r="EG18" s="88"/>
      <c r="EH18" s="88"/>
      <c r="EI18" s="89">
        <v>25000</v>
      </c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8"/>
      <c r="FC18" s="88"/>
      <c r="FD18" s="88"/>
      <c r="FE18" s="88"/>
      <c r="FF18" s="88"/>
      <c r="FG18" s="88"/>
      <c r="FH18" s="88"/>
      <c r="FI18" s="88"/>
      <c r="FJ18" s="88"/>
    </row>
    <row r="19" spans="1:166" s="78" customFormat="1" ht="25.5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9"/>
      <c r="U19" s="88"/>
      <c r="V19" s="88"/>
      <c r="W19" s="88"/>
      <c r="X19" s="88"/>
      <c r="Y19" s="88"/>
      <c r="Z19" s="88"/>
      <c r="AA19" s="88"/>
      <c r="AB19" s="88"/>
      <c r="AC19" s="88"/>
      <c r="AD19" s="88" t="s">
        <v>66</v>
      </c>
      <c r="AE19" s="88"/>
      <c r="AF19" s="88"/>
      <c r="AG19" s="88"/>
      <c r="AH19" s="88"/>
      <c r="AI19" s="88"/>
      <c r="AJ19" s="88"/>
      <c r="AK19" s="88"/>
      <c r="AL19" s="88"/>
      <c r="AM19" s="88" t="s">
        <v>95</v>
      </c>
      <c r="AN19" s="88"/>
      <c r="AO19" s="88"/>
      <c r="AP19" s="88"/>
      <c r="AQ19" s="88"/>
      <c r="AR19" s="88"/>
      <c r="AS19" s="88"/>
      <c r="AT19" s="88"/>
      <c r="AU19" s="88"/>
      <c r="AV19" s="88" t="s">
        <v>67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 t="s">
        <v>79</v>
      </c>
      <c r="BI19" s="88"/>
      <c r="BJ19" s="88"/>
      <c r="BK19" s="88"/>
      <c r="BL19" s="88"/>
      <c r="BM19" s="88"/>
      <c r="BN19" s="88"/>
      <c r="BO19" s="88"/>
      <c r="BP19" s="88"/>
      <c r="BQ19" s="88" t="s">
        <v>83</v>
      </c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9">
        <f>Лист1!H38</f>
        <v>0</v>
      </c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8"/>
      <c r="CY19" s="88"/>
      <c r="CZ19" s="88"/>
      <c r="DA19" s="88"/>
      <c r="DB19" s="88"/>
      <c r="DC19" s="88"/>
      <c r="DD19" s="88"/>
      <c r="DE19" s="88"/>
      <c r="DF19" s="88"/>
      <c r="DG19" s="89">
        <v>3000</v>
      </c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8"/>
      <c r="EA19" s="88"/>
      <c r="EB19" s="88"/>
      <c r="EC19" s="88"/>
      <c r="ED19" s="88"/>
      <c r="EE19" s="88"/>
      <c r="EF19" s="88"/>
      <c r="EG19" s="88"/>
      <c r="EH19" s="88"/>
      <c r="EI19" s="89">
        <v>3000</v>
      </c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8"/>
      <c r="FC19" s="88"/>
      <c r="FD19" s="88"/>
      <c r="FE19" s="88"/>
      <c r="FF19" s="88"/>
      <c r="FG19" s="88"/>
      <c r="FH19" s="88"/>
      <c r="FI19" s="88"/>
      <c r="FJ19" s="88"/>
    </row>
    <row r="20" spans="1:166" s="78" customFormat="1" ht="25.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1"/>
      <c r="U20" s="88"/>
      <c r="V20" s="88"/>
      <c r="W20" s="88"/>
      <c r="X20" s="88"/>
      <c r="Y20" s="88"/>
      <c r="Z20" s="88"/>
      <c r="AA20" s="88"/>
      <c r="AB20" s="88"/>
      <c r="AC20" s="88"/>
      <c r="AD20" s="88" t="s">
        <v>66</v>
      </c>
      <c r="AE20" s="88"/>
      <c r="AF20" s="88"/>
      <c r="AG20" s="88"/>
      <c r="AH20" s="88"/>
      <c r="AI20" s="88"/>
      <c r="AJ20" s="88"/>
      <c r="AK20" s="88"/>
      <c r="AL20" s="88"/>
      <c r="AM20" s="88" t="s">
        <v>95</v>
      </c>
      <c r="AN20" s="88"/>
      <c r="AO20" s="88"/>
      <c r="AP20" s="88"/>
      <c r="AQ20" s="88"/>
      <c r="AR20" s="88"/>
      <c r="AS20" s="88"/>
      <c r="AT20" s="88"/>
      <c r="AU20" s="88"/>
      <c r="AV20" s="88" t="s">
        <v>67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 t="s">
        <v>79</v>
      </c>
      <c r="BI20" s="88"/>
      <c r="BJ20" s="88"/>
      <c r="BK20" s="88"/>
      <c r="BL20" s="88"/>
      <c r="BM20" s="88"/>
      <c r="BN20" s="88"/>
      <c r="BO20" s="88"/>
      <c r="BP20" s="88"/>
      <c r="BQ20" s="88" t="s">
        <v>96</v>
      </c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8"/>
      <c r="CY20" s="88"/>
      <c r="CZ20" s="88"/>
      <c r="DA20" s="88"/>
      <c r="DB20" s="88"/>
      <c r="DC20" s="88"/>
      <c r="DD20" s="88"/>
      <c r="DE20" s="88"/>
      <c r="DF20" s="88"/>
      <c r="DG20" s="89">
        <v>3000</v>
      </c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8"/>
      <c r="EA20" s="88"/>
      <c r="EB20" s="88"/>
      <c r="EC20" s="88"/>
      <c r="ED20" s="88"/>
      <c r="EE20" s="88"/>
      <c r="EF20" s="88"/>
      <c r="EG20" s="88"/>
      <c r="EH20" s="88"/>
      <c r="EI20" s="89">
        <v>3000</v>
      </c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8"/>
      <c r="FC20" s="88"/>
      <c r="FD20" s="88"/>
      <c r="FE20" s="88"/>
      <c r="FF20" s="88"/>
      <c r="FG20" s="88"/>
      <c r="FH20" s="88"/>
      <c r="FI20" s="88"/>
      <c r="FJ20" s="88"/>
    </row>
    <row r="21" spans="1:166" s="78" customFormat="1" ht="19.5" customHeight="1">
      <c r="A21" s="196" t="s">
        <v>84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88"/>
      <c r="V21" s="88"/>
      <c r="W21" s="88"/>
      <c r="X21" s="88"/>
      <c r="Y21" s="88"/>
      <c r="Z21" s="88"/>
      <c r="AA21" s="88"/>
      <c r="AB21" s="88"/>
      <c r="AC21" s="88"/>
      <c r="AD21" s="88" t="s">
        <v>66</v>
      </c>
      <c r="AE21" s="88"/>
      <c r="AF21" s="88"/>
      <c r="AG21" s="88"/>
      <c r="AH21" s="88"/>
      <c r="AI21" s="88"/>
      <c r="AJ21" s="88"/>
      <c r="AK21" s="88"/>
      <c r="AL21" s="88"/>
      <c r="AM21" s="88" t="s">
        <v>95</v>
      </c>
      <c r="AN21" s="88"/>
      <c r="AO21" s="88"/>
      <c r="AP21" s="88"/>
      <c r="AQ21" s="88"/>
      <c r="AR21" s="88"/>
      <c r="AS21" s="88"/>
      <c r="AT21" s="88"/>
      <c r="AU21" s="88"/>
      <c r="AV21" s="88" t="s">
        <v>67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 t="s">
        <v>85</v>
      </c>
      <c r="BI21" s="88"/>
      <c r="BJ21" s="88"/>
      <c r="BK21" s="88"/>
      <c r="BL21" s="88"/>
      <c r="BM21" s="88"/>
      <c r="BN21" s="88"/>
      <c r="BO21" s="88"/>
      <c r="BP21" s="88"/>
      <c r="BQ21" s="88" t="s">
        <v>90</v>
      </c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114">
        <f>Лист1!H40</f>
        <v>74809.51000000001</v>
      </c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8"/>
      <c r="CY21" s="88"/>
      <c r="CZ21" s="88"/>
      <c r="DA21" s="88"/>
      <c r="DB21" s="88"/>
      <c r="DC21" s="88"/>
      <c r="DD21" s="88"/>
      <c r="DE21" s="88"/>
      <c r="DF21" s="88"/>
      <c r="DG21" s="89">
        <v>70000</v>
      </c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8"/>
      <c r="EA21" s="88"/>
      <c r="EB21" s="88"/>
      <c r="EC21" s="88"/>
      <c r="ED21" s="88"/>
      <c r="EE21" s="88"/>
      <c r="EF21" s="88"/>
      <c r="EG21" s="88"/>
      <c r="EH21" s="88"/>
      <c r="EI21" s="89">
        <v>70000</v>
      </c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8"/>
      <c r="FC21" s="88"/>
      <c r="FD21" s="88"/>
      <c r="FE21" s="88"/>
      <c r="FF21" s="88"/>
      <c r="FG21" s="88"/>
      <c r="FH21" s="88"/>
      <c r="FI21" s="88"/>
      <c r="FJ21" s="88"/>
    </row>
    <row r="22" spans="1:166" s="78" customFormat="1" ht="19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88"/>
      <c r="V22" s="88"/>
      <c r="W22" s="88"/>
      <c r="X22" s="88"/>
      <c r="Y22" s="88"/>
      <c r="Z22" s="88"/>
      <c r="AA22" s="88"/>
      <c r="AB22" s="88"/>
      <c r="AC22" s="88"/>
      <c r="AD22" s="88" t="s">
        <v>66</v>
      </c>
      <c r="AE22" s="88"/>
      <c r="AF22" s="88"/>
      <c r="AG22" s="88"/>
      <c r="AH22" s="88"/>
      <c r="AI22" s="88"/>
      <c r="AJ22" s="88"/>
      <c r="AK22" s="88"/>
      <c r="AL22" s="88"/>
      <c r="AM22" s="88" t="s">
        <v>95</v>
      </c>
      <c r="AN22" s="88"/>
      <c r="AO22" s="88"/>
      <c r="AP22" s="88"/>
      <c r="AQ22" s="88"/>
      <c r="AR22" s="88"/>
      <c r="AS22" s="88"/>
      <c r="AT22" s="88"/>
      <c r="AU22" s="88"/>
      <c r="AV22" s="88" t="s">
        <v>67</v>
      </c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 t="s">
        <v>85</v>
      </c>
      <c r="BI22" s="88"/>
      <c r="BJ22" s="88"/>
      <c r="BK22" s="88"/>
      <c r="BL22" s="88"/>
      <c r="BM22" s="88"/>
      <c r="BN22" s="88"/>
      <c r="BO22" s="88"/>
      <c r="BP22" s="88"/>
      <c r="BQ22" s="88" t="s">
        <v>81</v>
      </c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>
        <f>Лист1!H47+Лист1!H48+Лист1!H49+Лист1!H50+Лист1!H51+Лист1!H52+Лист1!H53+Лист1!H54</f>
        <v>69200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8"/>
      <c r="CY22" s="88"/>
      <c r="CZ22" s="88"/>
      <c r="DA22" s="88"/>
      <c r="DB22" s="88"/>
      <c r="DC22" s="88"/>
      <c r="DD22" s="88"/>
      <c r="DE22" s="88"/>
      <c r="DF22" s="88"/>
      <c r="DG22" s="89">
        <v>100000</v>
      </c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8"/>
      <c r="EA22" s="88"/>
      <c r="EB22" s="88"/>
      <c r="EC22" s="88"/>
      <c r="ED22" s="88"/>
      <c r="EE22" s="88"/>
      <c r="EF22" s="88"/>
      <c r="EG22" s="88"/>
      <c r="EH22" s="88"/>
      <c r="EI22" s="89">
        <v>100000</v>
      </c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8"/>
      <c r="FC22" s="88"/>
      <c r="FD22" s="88"/>
      <c r="FE22" s="88"/>
      <c r="FF22" s="88"/>
      <c r="FG22" s="88"/>
      <c r="FH22" s="88"/>
      <c r="FI22" s="88"/>
      <c r="FJ22" s="88"/>
    </row>
    <row r="23" spans="1:166" s="78" customFormat="1" ht="19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9"/>
      <c r="U23" s="88"/>
      <c r="V23" s="88"/>
      <c r="W23" s="88"/>
      <c r="X23" s="88"/>
      <c r="Y23" s="88"/>
      <c r="Z23" s="88"/>
      <c r="AA23" s="88"/>
      <c r="AB23" s="88"/>
      <c r="AC23" s="88"/>
      <c r="AD23" s="88" t="s">
        <v>66</v>
      </c>
      <c r="AE23" s="88"/>
      <c r="AF23" s="88"/>
      <c r="AG23" s="88"/>
      <c r="AH23" s="88"/>
      <c r="AI23" s="88"/>
      <c r="AJ23" s="88"/>
      <c r="AK23" s="88"/>
      <c r="AL23" s="88"/>
      <c r="AM23" s="88" t="s">
        <v>95</v>
      </c>
      <c r="AN23" s="88"/>
      <c r="AO23" s="88"/>
      <c r="AP23" s="88"/>
      <c r="AQ23" s="88"/>
      <c r="AR23" s="88"/>
      <c r="AS23" s="88"/>
      <c r="AT23" s="88"/>
      <c r="AU23" s="88"/>
      <c r="AV23" s="88" t="s">
        <v>67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 t="s">
        <v>85</v>
      </c>
      <c r="BI23" s="88"/>
      <c r="BJ23" s="88"/>
      <c r="BK23" s="88"/>
      <c r="BL23" s="88"/>
      <c r="BM23" s="88"/>
      <c r="BN23" s="88"/>
      <c r="BO23" s="88"/>
      <c r="BP23" s="88"/>
      <c r="BQ23" s="88" t="s">
        <v>82</v>
      </c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9">
        <f>Лист1!H55</f>
        <v>41000</v>
      </c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8"/>
      <c r="CY23" s="88"/>
      <c r="CZ23" s="88"/>
      <c r="DA23" s="88"/>
      <c r="DB23" s="88"/>
      <c r="DC23" s="88"/>
      <c r="DD23" s="88"/>
      <c r="DE23" s="88"/>
      <c r="DF23" s="88"/>
      <c r="DG23" s="89">
        <v>65000</v>
      </c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8"/>
      <c r="EA23" s="88"/>
      <c r="EB23" s="88"/>
      <c r="EC23" s="88"/>
      <c r="ED23" s="88"/>
      <c r="EE23" s="88"/>
      <c r="EF23" s="88"/>
      <c r="EG23" s="88"/>
      <c r="EH23" s="88"/>
      <c r="EI23" s="89">
        <v>65000</v>
      </c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8"/>
      <c r="FC23" s="88"/>
      <c r="FD23" s="88"/>
      <c r="FE23" s="88"/>
      <c r="FF23" s="88"/>
      <c r="FG23" s="88"/>
      <c r="FH23" s="88"/>
      <c r="FI23" s="88"/>
      <c r="FJ23" s="88"/>
    </row>
    <row r="24" spans="1:166" s="78" customFormat="1" ht="19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88"/>
      <c r="V24" s="88"/>
      <c r="W24" s="88"/>
      <c r="X24" s="88"/>
      <c r="Y24" s="88"/>
      <c r="Z24" s="88"/>
      <c r="AA24" s="88"/>
      <c r="AB24" s="88"/>
      <c r="AC24" s="88"/>
      <c r="AD24" s="88" t="s">
        <v>66</v>
      </c>
      <c r="AE24" s="88"/>
      <c r="AF24" s="88"/>
      <c r="AG24" s="88"/>
      <c r="AH24" s="88"/>
      <c r="AI24" s="88"/>
      <c r="AJ24" s="88"/>
      <c r="AK24" s="88"/>
      <c r="AL24" s="88"/>
      <c r="AM24" s="88" t="s">
        <v>95</v>
      </c>
      <c r="AN24" s="88"/>
      <c r="AO24" s="88"/>
      <c r="AP24" s="88"/>
      <c r="AQ24" s="88"/>
      <c r="AR24" s="88"/>
      <c r="AS24" s="88"/>
      <c r="AT24" s="88"/>
      <c r="AU24" s="88"/>
      <c r="AV24" s="88" t="s">
        <v>67</v>
      </c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 t="s">
        <v>85</v>
      </c>
      <c r="BI24" s="88"/>
      <c r="BJ24" s="88"/>
      <c r="BK24" s="88"/>
      <c r="BL24" s="88"/>
      <c r="BM24" s="88"/>
      <c r="BN24" s="88"/>
      <c r="BO24" s="88"/>
      <c r="BP24" s="88"/>
      <c r="BQ24" s="88" t="s">
        <v>83</v>
      </c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>
        <f>Лист1!H60+Лист1!H61+Лист1!H62</f>
        <v>19690.489999999998</v>
      </c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8"/>
      <c r="CY24" s="88"/>
      <c r="CZ24" s="88"/>
      <c r="DA24" s="88"/>
      <c r="DB24" s="88"/>
      <c r="DC24" s="88"/>
      <c r="DD24" s="88"/>
      <c r="DE24" s="88"/>
      <c r="DF24" s="88"/>
      <c r="DG24" s="89">
        <v>20000</v>
      </c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8"/>
      <c r="EA24" s="88"/>
      <c r="EB24" s="88"/>
      <c r="EC24" s="88"/>
      <c r="ED24" s="88"/>
      <c r="EE24" s="88"/>
      <c r="EF24" s="88"/>
      <c r="EG24" s="88"/>
      <c r="EH24" s="88"/>
      <c r="EI24" s="89">
        <v>20000</v>
      </c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8"/>
      <c r="FC24" s="88"/>
      <c r="FD24" s="88"/>
      <c r="FE24" s="88"/>
      <c r="FF24" s="88"/>
      <c r="FG24" s="88"/>
      <c r="FH24" s="88"/>
      <c r="FI24" s="88"/>
      <c r="FJ24" s="88"/>
    </row>
    <row r="25" spans="1:166" s="78" customFormat="1" ht="19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9"/>
      <c r="U25" s="88"/>
      <c r="V25" s="88"/>
      <c r="W25" s="88"/>
      <c r="X25" s="88"/>
      <c r="Y25" s="88"/>
      <c r="Z25" s="88"/>
      <c r="AA25" s="88"/>
      <c r="AB25" s="88"/>
      <c r="AC25" s="88"/>
      <c r="AD25" s="88" t="s">
        <v>66</v>
      </c>
      <c r="AE25" s="88"/>
      <c r="AF25" s="88"/>
      <c r="AG25" s="88"/>
      <c r="AH25" s="88"/>
      <c r="AI25" s="88"/>
      <c r="AJ25" s="88"/>
      <c r="AK25" s="88"/>
      <c r="AL25" s="88"/>
      <c r="AM25" s="88" t="s">
        <v>95</v>
      </c>
      <c r="AN25" s="88"/>
      <c r="AO25" s="88"/>
      <c r="AP25" s="88"/>
      <c r="AQ25" s="88"/>
      <c r="AR25" s="88"/>
      <c r="AS25" s="88"/>
      <c r="AT25" s="88"/>
      <c r="AU25" s="88"/>
      <c r="AV25" s="88" t="s">
        <v>67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 t="s">
        <v>85</v>
      </c>
      <c r="BI25" s="88"/>
      <c r="BJ25" s="88"/>
      <c r="BK25" s="88"/>
      <c r="BL25" s="88"/>
      <c r="BM25" s="88"/>
      <c r="BN25" s="88"/>
      <c r="BO25" s="88"/>
      <c r="BP25" s="88"/>
      <c r="BQ25" s="88" t="s">
        <v>117</v>
      </c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9">
        <f>Лист1!H64</f>
        <v>0</v>
      </c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8"/>
      <c r="CY25" s="88"/>
      <c r="CZ25" s="88"/>
      <c r="DA25" s="88"/>
      <c r="DB25" s="88"/>
      <c r="DC25" s="88"/>
      <c r="DD25" s="88"/>
      <c r="DE25" s="88"/>
      <c r="DF25" s="88"/>
      <c r="DG25" s="89">
        <v>2000</v>
      </c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8"/>
      <c r="EA25" s="88"/>
      <c r="EB25" s="88"/>
      <c r="EC25" s="88"/>
      <c r="ED25" s="88"/>
      <c r="EE25" s="88"/>
      <c r="EF25" s="88"/>
      <c r="EG25" s="88"/>
      <c r="EH25" s="88"/>
      <c r="EI25" s="89">
        <v>2000</v>
      </c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8"/>
      <c r="FC25" s="88"/>
      <c r="FD25" s="88"/>
      <c r="FE25" s="88"/>
      <c r="FF25" s="88"/>
      <c r="FG25" s="88"/>
      <c r="FH25" s="88"/>
      <c r="FI25" s="88"/>
      <c r="FJ25" s="88"/>
    </row>
    <row r="26" spans="1:166" s="37" customFormat="1" ht="19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87"/>
      <c r="V26" s="87"/>
      <c r="W26" s="87"/>
      <c r="X26" s="87"/>
      <c r="Y26" s="87"/>
      <c r="Z26" s="87"/>
      <c r="AA26" s="87"/>
      <c r="AB26" s="87"/>
      <c r="AC26" s="87"/>
      <c r="AD26" s="87" t="s">
        <v>66</v>
      </c>
      <c r="AE26" s="87"/>
      <c r="AF26" s="87"/>
      <c r="AG26" s="87"/>
      <c r="AH26" s="87"/>
      <c r="AI26" s="87"/>
      <c r="AJ26" s="87"/>
      <c r="AK26" s="87"/>
      <c r="AL26" s="87"/>
      <c r="AM26" s="87" t="s">
        <v>95</v>
      </c>
      <c r="AN26" s="87"/>
      <c r="AO26" s="87"/>
      <c r="AP26" s="87"/>
      <c r="AQ26" s="87"/>
      <c r="AR26" s="87"/>
      <c r="AS26" s="87"/>
      <c r="AT26" s="87"/>
      <c r="AU26" s="87"/>
      <c r="AV26" s="87" t="s">
        <v>67</v>
      </c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 t="s">
        <v>85</v>
      </c>
      <c r="BI26" s="87"/>
      <c r="BJ26" s="87"/>
      <c r="BK26" s="87"/>
      <c r="BL26" s="87"/>
      <c r="BM26" s="87"/>
      <c r="BN26" s="87"/>
      <c r="BO26" s="87"/>
      <c r="BP26" s="87"/>
      <c r="BQ26" s="87" t="s">
        <v>98</v>
      </c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6">
        <v>0</v>
      </c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7"/>
      <c r="CY26" s="87"/>
      <c r="CZ26" s="87"/>
      <c r="DA26" s="87"/>
      <c r="DB26" s="87"/>
      <c r="DC26" s="87"/>
      <c r="DD26" s="87"/>
      <c r="DE26" s="87"/>
      <c r="DF26" s="87"/>
      <c r="DG26" s="86">
        <v>0</v>
      </c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7"/>
      <c r="EA26" s="87"/>
      <c r="EB26" s="87"/>
      <c r="EC26" s="87"/>
      <c r="ED26" s="87"/>
      <c r="EE26" s="87"/>
      <c r="EF26" s="87"/>
      <c r="EG26" s="87"/>
      <c r="EH26" s="87"/>
      <c r="EI26" s="86">
        <v>10000</v>
      </c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7"/>
      <c r="FC26" s="87"/>
      <c r="FD26" s="87"/>
      <c r="FE26" s="87"/>
      <c r="FF26" s="87"/>
      <c r="FG26" s="87"/>
      <c r="FH26" s="87"/>
      <c r="FI26" s="87"/>
      <c r="FJ26" s="87"/>
    </row>
    <row r="27" spans="1:166" s="78" customFormat="1" ht="19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9"/>
      <c r="U27" s="88"/>
      <c r="V27" s="88"/>
      <c r="W27" s="88"/>
      <c r="X27" s="88"/>
      <c r="Y27" s="88"/>
      <c r="Z27" s="88"/>
      <c r="AA27" s="88"/>
      <c r="AB27" s="88"/>
      <c r="AC27" s="88"/>
      <c r="AD27" s="88" t="s">
        <v>66</v>
      </c>
      <c r="AE27" s="88"/>
      <c r="AF27" s="88"/>
      <c r="AG27" s="88"/>
      <c r="AH27" s="88"/>
      <c r="AI27" s="88"/>
      <c r="AJ27" s="88"/>
      <c r="AK27" s="88"/>
      <c r="AL27" s="88"/>
      <c r="AM27" s="88" t="s">
        <v>95</v>
      </c>
      <c r="AN27" s="88"/>
      <c r="AO27" s="88"/>
      <c r="AP27" s="88"/>
      <c r="AQ27" s="88"/>
      <c r="AR27" s="88"/>
      <c r="AS27" s="88"/>
      <c r="AT27" s="88"/>
      <c r="AU27" s="88"/>
      <c r="AV27" s="88" t="s">
        <v>67</v>
      </c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 t="s">
        <v>85</v>
      </c>
      <c r="BI27" s="88"/>
      <c r="BJ27" s="88"/>
      <c r="BK27" s="88"/>
      <c r="BL27" s="88"/>
      <c r="BM27" s="88"/>
      <c r="BN27" s="88"/>
      <c r="BO27" s="88"/>
      <c r="BP27" s="88"/>
      <c r="BQ27" s="88" t="s">
        <v>109</v>
      </c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9">
        <f>Лист1!H65</f>
        <v>0</v>
      </c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8"/>
      <c r="CY27" s="88"/>
      <c r="CZ27" s="88"/>
      <c r="DA27" s="88"/>
      <c r="DB27" s="88"/>
      <c r="DC27" s="88"/>
      <c r="DD27" s="88"/>
      <c r="DE27" s="88"/>
      <c r="DF27" s="88"/>
      <c r="DG27" s="89">
        <v>0</v>
      </c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8"/>
      <c r="EA27" s="88"/>
      <c r="EB27" s="88"/>
      <c r="EC27" s="88"/>
      <c r="ED27" s="88"/>
      <c r="EE27" s="88"/>
      <c r="EF27" s="88"/>
      <c r="EG27" s="88"/>
      <c r="EH27" s="88"/>
      <c r="EI27" s="89">
        <v>10000</v>
      </c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8"/>
      <c r="FC27" s="88"/>
      <c r="FD27" s="88"/>
      <c r="FE27" s="88"/>
      <c r="FF27" s="88"/>
      <c r="FG27" s="88"/>
      <c r="FH27" s="88"/>
      <c r="FI27" s="88"/>
      <c r="FJ27" s="88"/>
    </row>
    <row r="28" spans="1:166" s="78" customFormat="1" ht="19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88"/>
      <c r="V28" s="88"/>
      <c r="W28" s="88"/>
      <c r="X28" s="88"/>
      <c r="Y28" s="88"/>
      <c r="Z28" s="88"/>
      <c r="AA28" s="88"/>
      <c r="AB28" s="88"/>
      <c r="AC28" s="88"/>
      <c r="AD28" s="88" t="s">
        <v>66</v>
      </c>
      <c r="AE28" s="88"/>
      <c r="AF28" s="88"/>
      <c r="AG28" s="88"/>
      <c r="AH28" s="88"/>
      <c r="AI28" s="88"/>
      <c r="AJ28" s="88"/>
      <c r="AK28" s="88"/>
      <c r="AL28" s="88"/>
      <c r="AM28" s="88" t="s">
        <v>95</v>
      </c>
      <c r="AN28" s="88"/>
      <c r="AO28" s="88"/>
      <c r="AP28" s="88"/>
      <c r="AQ28" s="88"/>
      <c r="AR28" s="88"/>
      <c r="AS28" s="88"/>
      <c r="AT28" s="88"/>
      <c r="AU28" s="88"/>
      <c r="AV28" s="88" t="s">
        <v>67</v>
      </c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 t="s">
        <v>85</v>
      </c>
      <c r="BI28" s="88"/>
      <c r="BJ28" s="88"/>
      <c r="BK28" s="88"/>
      <c r="BL28" s="88"/>
      <c r="BM28" s="88"/>
      <c r="BN28" s="88"/>
      <c r="BO28" s="88"/>
      <c r="BP28" s="88"/>
      <c r="BQ28" s="88" t="s">
        <v>118</v>
      </c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9">
        <f>Лист1!H66</f>
        <v>0</v>
      </c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8"/>
      <c r="CY28" s="88"/>
      <c r="CZ28" s="88"/>
      <c r="DA28" s="88"/>
      <c r="DB28" s="88"/>
      <c r="DC28" s="88"/>
      <c r="DD28" s="88"/>
      <c r="DE28" s="88"/>
      <c r="DF28" s="88"/>
      <c r="DG28" s="89">
        <v>0</v>
      </c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8"/>
      <c r="EA28" s="88"/>
      <c r="EB28" s="88"/>
      <c r="EC28" s="88"/>
      <c r="ED28" s="88"/>
      <c r="EE28" s="88"/>
      <c r="EF28" s="88"/>
      <c r="EG28" s="88"/>
      <c r="EH28" s="88"/>
      <c r="EI28" s="89">
        <v>10000</v>
      </c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8"/>
      <c r="FC28" s="88"/>
      <c r="FD28" s="88"/>
      <c r="FE28" s="88"/>
      <c r="FF28" s="88"/>
      <c r="FG28" s="88"/>
      <c r="FH28" s="88"/>
      <c r="FI28" s="88"/>
      <c r="FJ28" s="88"/>
    </row>
    <row r="29" spans="1:166" s="78" customFormat="1" ht="19.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1"/>
      <c r="U29" s="88"/>
      <c r="V29" s="88"/>
      <c r="W29" s="88"/>
      <c r="X29" s="88"/>
      <c r="Y29" s="88"/>
      <c r="Z29" s="88"/>
      <c r="AA29" s="88"/>
      <c r="AB29" s="88"/>
      <c r="AC29" s="88"/>
      <c r="AD29" s="88" t="s">
        <v>66</v>
      </c>
      <c r="AE29" s="88"/>
      <c r="AF29" s="88"/>
      <c r="AG29" s="88"/>
      <c r="AH29" s="88"/>
      <c r="AI29" s="88"/>
      <c r="AJ29" s="88"/>
      <c r="AK29" s="88"/>
      <c r="AL29" s="88"/>
      <c r="AM29" s="88" t="s">
        <v>95</v>
      </c>
      <c r="AN29" s="88"/>
      <c r="AO29" s="88"/>
      <c r="AP29" s="88"/>
      <c r="AQ29" s="88"/>
      <c r="AR29" s="88"/>
      <c r="AS29" s="88"/>
      <c r="AT29" s="88"/>
      <c r="AU29" s="88"/>
      <c r="AV29" s="88" t="s">
        <v>67</v>
      </c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 t="s">
        <v>85</v>
      </c>
      <c r="BI29" s="88"/>
      <c r="BJ29" s="88"/>
      <c r="BK29" s="88"/>
      <c r="BL29" s="88"/>
      <c r="BM29" s="88"/>
      <c r="BN29" s="88"/>
      <c r="BO29" s="88"/>
      <c r="BP29" s="88"/>
      <c r="BQ29" s="88" t="s">
        <v>96</v>
      </c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9">
        <f>Лист1!H67+Лист1!H68+Лист1!H69+Лист1!H70+Лист1!H72+Лист1!H73</f>
        <v>20800</v>
      </c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8"/>
      <c r="CY29" s="88"/>
      <c r="CZ29" s="88"/>
      <c r="DA29" s="88"/>
      <c r="DB29" s="88"/>
      <c r="DC29" s="88"/>
      <c r="DD29" s="88"/>
      <c r="DE29" s="88"/>
      <c r="DF29" s="88"/>
      <c r="DG29" s="89">
        <v>60000</v>
      </c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8"/>
      <c r="EA29" s="88"/>
      <c r="EB29" s="88"/>
      <c r="EC29" s="88"/>
      <c r="ED29" s="88"/>
      <c r="EE29" s="88"/>
      <c r="EF29" s="88"/>
      <c r="EG29" s="88"/>
      <c r="EH29" s="88"/>
      <c r="EI29" s="89">
        <v>60000</v>
      </c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8"/>
      <c r="FC29" s="88"/>
      <c r="FD29" s="88"/>
      <c r="FE29" s="88"/>
      <c r="FF29" s="88"/>
      <c r="FG29" s="88"/>
      <c r="FH29" s="88"/>
      <c r="FI29" s="88"/>
      <c r="FJ29" s="88"/>
    </row>
    <row r="30" spans="1:166" s="78" customFormat="1" ht="54" customHeight="1">
      <c r="A30" s="304" t="s">
        <v>84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88"/>
      <c r="V30" s="88"/>
      <c r="W30" s="88"/>
      <c r="X30" s="88"/>
      <c r="Y30" s="88"/>
      <c r="Z30" s="88"/>
      <c r="AA30" s="88"/>
      <c r="AB30" s="88"/>
      <c r="AC30" s="88"/>
      <c r="AD30" s="88" t="s">
        <v>66</v>
      </c>
      <c r="AE30" s="88"/>
      <c r="AF30" s="88"/>
      <c r="AG30" s="88"/>
      <c r="AH30" s="88"/>
      <c r="AI30" s="88"/>
      <c r="AJ30" s="88"/>
      <c r="AK30" s="88"/>
      <c r="AL30" s="88"/>
      <c r="AM30" s="88" t="s">
        <v>95</v>
      </c>
      <c r="AN30" s="88"/>
      <c r="AO30" s="88"/>
      <c r="AP30" s="88"/>
      <c r="AQ30" s="88"/>
      <c r="AR30" s="88"/>
      <c r="AS30" s="88"/>
      <c r="AT30" s="88"/>
      <c r="AU30" s="88"/>
      <c r="AV30" s="88" t="s">
        <v>67</v>
      </c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305" t="s">
        <v>128</v>
      </c>
      <c r="BI30" s="305"/>
      <c r="BJ30" s="305"/>
      <c r="BK30" s="305"/>
      <c r="BL30" s="305"/>
      <c r="BM30" s="305"/>
      <c r="BN30" s="305"/>
      <c r="BO30" s="305"/>
      <c r="BP30" s="305"/>
      <c r="BQ30" s="88" t="s">
        <v>90</v>
      </c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9">
        <f>Лист1!H43</f>
        <v>768200</v>
      </c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8"/>
      <c r="CY30" s="88"/>
      <c r="CZ30" s="88"/>
      <c r="DA30" s="88"/>
      <c r="DB30" s="88"/>
      <c r="DC30" s="88"/>
      <c r="DD30" s="88"/>
      <c r="DE30" s="88"/>
      <c r="DF30" s="88"/>
      <c r="DG30" s="89">
        <v>820000</v>
      </c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8"/>
      <c r="EA30" s="88"/>
      <c r="EB30" s="88"/>
      <c r="EC30" s="88"/>
      <c r="ED30" s="88"/>
      <c r="EE30" s="88"/>
      <c r="EF30" s="88"/>
      <c r="EG30" s="88"/>
      <c r="EH30" s="88"/>
      <c r="EI30" s="89">
        <v>820000</v>
      </c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8"/>
      <c r="FC30" s="88"/>
      <c r="FD30" s="88"/>
      <c r="FE30" s="88"/>
      <c r="FF30" s="88"/>
      <c r="FG30" s="88"/>
      <c r="FH30" s="88"/>
      <c r="FI30" s="88"/>
      <c r="FJ30" s="88"/>
    </row>
    <row r="31" spans="1:166" s="78" customFormat="1" ht="50.25" customHeight="1">
      <c r="A31" s="304" t="s">
        <v>84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88"/>
      <c r="V31" s="88"/>
      <c r="W31" s="88"/>
      <c r="X31" s="88"/>
      <c r="Y31" s="88"/>
      <c r="Z31" s="88"/>
      <c r="AA31" s="88"/>
      <c r="AB31" s="88"/>
      <c r="AC31" s="88"/>
      <c r="AD31" s="88" t="s">
        <v>66</v>
      </c>
      <c r="AE31" s="88"/>
      <c r="AF31" s="88"/>
      <c r="AG31" s="88"/>
      <c r="AH31" s="88"/>
      <c r="AI31" s="88"/>
      <c r="AJ31" s="88"/>
      <c r="AK31" s="88"/>
      <c r="AL31" s="88"/>
      <c r="AM31" s="88" t="s">
        <v>95</v>
      </c>
      <c r="AN31" s="88"/>
      <c r="AO31" s="88"/>
      <c r="AP31" s="88"/>
      <c r="AQ31" s="88"/>
      <c r="AR31" s="88"/>
      <c r="AS31" s="88"/>
      <c r="AT31" s="88"/>
      <c r="AU31" s="88"/>
      <c r="AV31" s="88" t="s">
        <v>97</v>
      </c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 t="s">
        <v>85</v>
      </c>
      <c r="BI31" s="88"/>
      <c r="BJ31" s="88"/>
      <c r="BK31" s="88"/>
      <c r="BL31" s="88"/>
      <c r="BM31" s="88"/>
      <c r="BN31" s="88"/>
      <c r="BO31" s="88"/>
      <c r="BP31" s="88"/>
      <c r="BQ31" s="88" t="s">
        <v>98</v>
      </c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9">
        <f>Лист1!H74</f>
        <v>660450</v>
      </c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8"/>
      <c r="CY31" s="88"/>
      <c r="CZ31" s="88"/>
      <c r="DA31" s="88"/>
      <c r="DB31" s="88"/>
      <c r="DC31" s="88"/>
      <c r="DD31" s="88"/>
      <c r="DE31" s="88"/>
      <c r="DF31" s="88"/>
      <c r="DG31" s="89">
        <v>660450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8"/>
      <c r="EA31" s="88"/>
      <c r="EB31" s="88"/>
      <c r="EC31" s="88"/>
      <c r="ED31" s="88"/>
      <c r="EE31" s="88"/>
      <c r="EF31" s="88"/>
      <c r="EG31" s="88"/>
      <c r="EH31" s="88"/>
      <c r="EI31" s="89">
        <v>660450</v>
      </c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8"/>
      <c r="FC31" s="88"/>
      <c r="FD31" s="88"/>
      <c r="FE31" s="88"/>
      <c r="FF31" s="88"/>
      <c r="FG31" s="88"/>
      <c r="FH31" s="88"/>
      <c r="FI31" s="88"/>
      <c r="FJ31" s="88"/>
    </row>
    <row r="32" spans="1:166" s="78" customFormat="1" ht="55.5" customHeight="1">
      <c r="A32" s="304" t="s">
        <v>84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88"/>
      <c r="V32" s="88"/>
      <c r="W32" s="88"/>
      <c r="X32" s="88"/>
      <c r="Y32" s="88"/>
      <c r="Z32" s="88"/>
      <c r="AA32" s="88"/>
      <c r="AB32" s="88"/>
      <c r="AC32" s="88"/>
      <c r="AD32" s="88" t="s">
        <v>66</v>
      </c>
      <c r="AE32" s="88"/>
      <c r="AF32" s="88"/>
      <c r="AG32" s="88"/>
      <c r="AH32" s="88"/>
      <c r="AI32" s="88"/>
      <c r="AJ32" s="88"/>
      <c r="AK32" s="88"/>
      <c r="AL32" s="88"/>
      <c r="AM32" s="88" t="s">
        <v>95</v>
      </c>
      <c r="AN32" s="88"/>
      <c r="AO32" s="88"/>
      <c r="AP32" s="88"/>
      <c r="AQ32" s="88"/>
      <c r="AR32" s="88"/>
      <c r="AS32" s="88"/>
      <c r="AT32" s="88"/>
      <c r="AU32" s="88"/>
      <c r="AV32" s="88" t="s">
        <v>112</v>
      </c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 t="s">
        <v>85</v>
      </c>
      <c r="BI32" s="88"/>
      <c r="BJ32" s="88"/>
      <c r="BK32" s="88"/>
      <c r="BL32" s="88"/>
      <c r="BM32" s="88"/>
      <c r="BN32" s="88"/>
      <c r="BO32" s="88"/>
      <c r="BP32" s="88"/>
      <c r="BQ32" s="88" t="s">
        <v>98</v>
      </c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9">
        <f>Лист1!H76</f>
        <v>25500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8"/>
      <c r="CY32" s="88"/>
      <c r="CZ32" s="88"/>
      <c r="DA32" s="88"/>
      <c r="DB32" s="88"/>
      <c r="DC32" s="88"/>
      <c r="DD32" s="88"/>
      <c r="DE32" s="88"/>
      <c r="DF32" s="88"/>
      <c r="DG32" s="89">
        <v>25500</v>
      </c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8"/>
      <c r="EA32" s="88"/>
      <c r="EB32" s="88"/>
      <c r="EC32" s="88"/>
      <c r="ED32" s="88"/>
      <c r="EE32" s="88"/>
      <c r="EF32" s="88"/>
      <c r="EG32" s="88"/>
      <c r="EH32" s="88"/>
      <c r="EI32" s="89">
        <v>25500</v>
      </c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8"/>
      <c r="FC32" s="88"/>
      <c r="FD32" s="88"/>
      <c r="FE32" s="88"/>
      <c r="FF32" s="88"/>
      <c r="FG32" s="88"/>
      <c r="FH32" s="88"/>
      <c r="FI32" s="88"/>
      <c r="FJ32" s="88"/>
    </row>
    <row r="33" spans="1:166" s="78" customFormat="1" ht="23.25" customHeight="1">
      <c r="A33" s="303" t="s">
        <v>91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88"/>
      <c r="V33" s="88"/>
      <c r="W33" s="88"/>
      <c r="X33" s="88"/>
      <c r="Y33" s="88"/>
      <c r="Z33" s="88"/>
      <c r="AA33" s="88"/>
      <c r="AB33" s="88"/>
      <c r="AC33" s="88"/>
      <c r="AD33" s="88" t="s">
        <v>66</v>
      </c>
      <c r="AE33" s="88"/>
      <c r="AF33" s="88"/>
      <c r="AG33" s="88"/>
      <c r="AH33" s="88"/>
      <c r="AI33" s="88"/>
      <c r="AJ33" s="88"/>
      <c r="AK33" s="88"/>
      <c r="AL33" s="88"/>
      <c r="AM33" s="88" t="s">
        <v>95</v>
      </c>
      <c r="AN33" s="88"/>
      <c r="AO33" s="88"/>
      <c r="AP33" s="88"/>
      <c r="AQ33" s="88"/>
      <c r="AR33" s="88"/>
      <c r="AS33" s="88"/>
      <c r="AT33" s="88"/>
      <c r="AU33" s="88"/>
      <c r="AV33" s="88" t="s">
        <v>86</v>
      </c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 t="s">
        <v>93</v>
      </c>
      <c r="BI33" s="88"/>
      <c r="BJ33" s="88"/>
      <c r="BK33" s="88"/>
      <c r="BL33" s="88"/>
      <c r="BM33" s="88"/>
      <c r="BN33" s="88"/>
      <c r="BO33" s="88"/>
      <c r="BP33" s="88"/>
      <c r="BQ33" s="88" t="s">
        <v>87</v>
      </c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>
        <f>Лист1!H79</f>
        <v>10000</v>
      </c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8"/>
      <c r="CY33" s="88"/>
      <c r="CZ33" s="88"/>
      <c r="DA33" s="88"/>
      <c r="DB33" s="88"/>
      <c r="DC33" s="88"/>
      <c r="DD33" s="88"/>
      <c r="DE33" s="88"/>
      <c r="DF33" s="88"/>
      <c r="DG33" s="89">
        <v>8000</v>
      </c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8"/>
      <c r="EA33" s="88"/>
      <c r="EB33" s="88"/>
      <c r="EC33" s="88"/>
      <c r="ED33" s="88"/>
      <c r="EE33" s="88"/>
      <c r="EF33" s="88"/>
      <c r="EG33" s="88"/>
      <c r="EH33" s="88"/>
      <c r="EI33" s="89">
        <v>7000</v>
      </c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8"/>
      <c r="FC33" s="88"/>
      <c r="FD33" s="88"/>
      <c r="FE33" s="88"/>
      <c r="FF33" s="88"/>
      <c r="FG33" s="88"/>
      <c r="FH33" s="88"/>
      <c r="FI33" s="88"/>
      <c r="FJ33" s="88"/>
    </row>
    <row r="34" spans="1:166" s="10" customFormat="1" ht="35.25" customHeight="1">
      <c r="A34" s="250" t="s">
        <v>92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301"/>
      <c r="V34" s="301"/>
      <c r="W34" s="301"/>
      <c r="X34" s="301"/>
      <c r="Y34" s="301"/>
      <c r="Z34" s="301"/>
      <c r="AA34" s="301"/>
      <c r="AB34" s="301"/>
      <c r="AC34" s="301"/>
      <c r="AD34" s="301" t="s">
        <v>66</v>
      </c>
      <c r="AE34" s="301"/>
      <c r="AF34" s="301"/>
      <c r="AG34" s="301"/>
      <c r="AH34" s="301"/>
      <c r="AI34" s="301"/>
      <c r="AJ34" s="301"/>
      <c r="AK34" s="301"/>
      <c r="AL34" s="301"/>
      <c r="AM34" s="301" t="s">
        <v>95</v>
      </c>
      <c r="AN34" s="301"/>
      <c r="AO34" s="301"/>
      <c r="AP34" s="301"/>
      <c r="AQ34" s="301"/>
      <c r="AR34" s="301"/>
      <c r="AS34" s="301"/>
      <c r="AT34" s="301"/>
      <c r="AU34" s="301"/>
      <c r="AV34" s="301" t="s">
        <v>86</v>
      </c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 t="s">
        <v>89</v>
      </c>
      <c r="BI34" s="301"/>
      <c r="BJ34" s="301"/>
      <c r="BK34" s="301"/>
      <c r="BL34" s="301"/>
      <c r="BM34" s="301"/>
      <c r="BN34" s="301"/>
      <c r="BO34" s="301"/>
      <c r="BP34" s="301"/>
      <c r="BQ34" s="301" t="s">
        <v>87</v>
      </c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226">
        <v>0</v>
      </c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301"/>
      <c r="CY34" s="301"/>
      <c r="CZ34" s="301"/>
      <c r="DA34" s="301"/>
      <c r="DB34" s="301"/>
      <c r="DC34" s="301"/>
      <c r="DD34" s="301"/>
      <c r="DE34" s="301"/>
      <c r="DF34" s="301"/>
      <c r="DG34" s="86">
        <v>0</v>
      </c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7"/>
      <c r="EA34" s="87"/>
      <c r="EB34" s="87"/>
      <c r="EC34" s="87"/>
      <c r="ED34" s="87"/>
      <c r="EE34" s="87"/>
      <c r="EF34" s="87"/>
      <c r="EG34" s="87"/>
      <c r="EH34" s="87"/>
      <c r="EI34" s="86">
        <v>0</v>
      </c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226"/>
      <c r="EU34" s="226"/>
      <c r="EV34" s="226"/>
      <c r="EW34" s="226"/>
      <c r="EX34" s="226"/>
      <c r="EY34" s="226"/>
      <c r="EZ34" s="226"/>
      <c r="FA34" s="226"/>
      <c r="FB34" s="301"/>
      <c r="FC34" s="301"/>
      <c r="FD34" s="301"/>
      <c r="FE34" s="301"/>
      <c r="FF34" s="301"/>
      <c r="FG34" s="301"/>
      <c r="FH34" s="301"/>
      <c r="FI34" s="301"/>
      <c r="FJ34" s="301"/>
    </row>
    <row r="35" spans="1:166" s="82" customFormat="1" ht="21" customHeight="1">
      <c r="A35" s="302" t="s">
        <v>115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298"/>
      <c r="V35" s="298"/>
      <c r="W35" s="298"/>
      <c r="X35" s="298"/>
      <c r="Y35" s="298"/>
      <c r="Z35" s="298"/>
      <c r="AA35" s="298"/>
      <c r="AB35" s="298"/>
      <c r="AC35" s="298"/>
      <c r="AD35" s="298" t="s">
        <v>66</v>
      </c>
      <c r="AE35" s="298"/>
      <c r="AF35" s="298"/>
      <c r="AG35" s="298"/>
      <c r="AH35" s="298"/>
      <c r="AI35" s="298"/>
      <c r="AJ35" s="298"/>
      <c r="AK35" s="298"/>
      <c r="AL35" s="298"/>
      <c r="AM35" s="298" t="s">
        <v>95</v>
      </c>
      <c r="AN35" s="298"/>
      <c r="AO35" s="298"/>
      <c r="AP35" s="298"/>
      <c r="AQ35" s="298"/>
      <c r="AR35" s="298"/>
      <c r="AS35" s="298"/>
      <c r="AT35" s="298"/>
      <c r="AU35" s="298"/>
      <c r="AV35" s="298" t="s">
        <v>86</v>
      </c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 t="s">
        <v>89</v>
      </c>
      <c r="BI35" s="298"/>
      <c r="BJ35" s="298"/>
      <c r="BK35" s="298"/>
      <c r="BL35" s="298"/>
      <c r="BM35" s="298"/>
      <c r="BN35" s="298"/>
      <c r="BO35" s="298"/>
      <c r="BP35" s="298"/>
      <c r="BQ35" s="298" t="s">
        <v>114</v>
      </c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9">
        <f>Лист1!H82</f>
        <v>1000</v>
      </c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8"/>
      <c r="CY35" s="298"/>
      <c r="CZ35" s="298"/>
      <c r="DA35" s="298"/>
      <c r="DB35" s="298"/>
      <c r="DC35" s="298"/>
      <c r="DD35" s="298"/>
      <c r="DE35" s="298"/>
      <c r="DF35" s="298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8"/>
      <c r="EA35" s="298"/>
      <c r="EB35" s="298"/>
      <c r="EC35" s="298"/>
      <c r="ED35" s="298"/>
      <c r="EE35" s="298"/>
      <c r="EF35" s="298"/>
      <c r="EG35" s="298"/>
      <c r="EH35" s="298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8"/>
      <c r="FC35" s="298"/>
      <c r="FD35" s="298"/>
      <c r="FE35" s="298"/>
      <c r="FF35" s="298"/>
      <c r="FG35" s="298"/>
      <c r="FH35" s="298"/>
      <c r="FI35" s="298"/>
      <c r="FJ35" s="298"/>
    </row>
    <row r="36" spans="1:166" s="21" customFormat="1" ht="29.25" customHeight="1">
      <c r="A36" s="300" t="s">
        <v>130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297"/>
      <c r="V36" s="297"/>
      <c r="W36" s="297"/>
      <c r="X36" s="297"/>
      <c r="Y36" s="297"/>
      <c r="Z36" s="297"/>
      <c r="AA36" s="297"/>
      <c r="AB36" s="297"/>
      <c r="AC36" s="297"/>
      <c r="AD36" s="297" t="s">
        <v>66</v>
      </c>
      <c r="AE36" s="297"/>
      <c r="AF36" s="297"/>
      <c r="AG36" s="297"/>
      <c r="AH36" s="297"/>
      <c r="AI36" s="297"/>
      <c r="AJ36" s="297"/>
      <c r="AK36" s="297"/>
      <c r="AL36" s="297"/>
      <c r="AM36" s="297" t="s">
        <v>95</v>
      </c>
      <c r="AN36" s="297"/>
      <c r="AO36" s="297"/>
      <c r="AP36" s="297"/>
      <c r="AQ36" s="297"/>
      <c r="AR36" s="297"/>
      <c r="AS36" s="297"/>
      <c r="AT36" s="297"/>
      <c r="AU36" s="297"/>
      <c r="AV36" s="297" t="s">
        <v>86</v>
      </c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 t="s">
        <v>89</v>
      </c>
      <c r="BI36" s="297"/>
      <c r="BJ36" s="297"/>
      <c r="BK36" s="297"/>
      <c r="BL36" s="297"/>
      <c r="BM36" s="297"/>
      <c r="BN36" s="297"/>
      <c r="BO36" s="297"/>
      <c r="BP36" s="297"/>
      <c r="BQ36" s="297" t="s">
        <v>129</v>
      </c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6">
        <v>0</v>
      </c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7"/>
      <c r="CY36" s="297"/>
      <c r="CZ36" s="297"/>
      <c r="DA36" s="297"/>
      <c r="DB36" s="297"/>
      <c r="DC36" s="297"/>
      <c r="DD36" s="297"/>
      <c r="DE36" s="297"/>
      <c r="DF36" s="297"/>
      <c r="DG36" s="295"/>
      <c r="DH36" s="295"/>
      <c r="DI36" s="295"/>
      <c r="DJ36" s="295"/>
      <c r="DK36" s="295"/>
      <c r="DL36" s="295"/>
      <c r="DM36" s="295"/>
      <c r="DN36" s="295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5"/>
      <c r="DZ36" s="294"/>
      <c r="EA36" s="294"/>
      <c r="EB36" s="294"/>
      <c r="EC36" s="294"/>
      <c r="ED36" s="294"/>
      <c r="EE36" s="294"/>
      <c r="EF36" s="294"/>
      <c r="EG36" s="294"/>
      <c r="EH36" s="294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6"/>
      <c r="EU36" s="296"/>
      <c r="EV36" s="296"/>
      <c r="EW36" s="296"/>
      <c r="EX36" s="296"/>
      <c r="EY36" s="296"/>
      <c r="EZ36" s="296"/>
      <c r="FA36" s="296"/>
      <c r="FB36" s="297"/>
      <c r="FC36" s="297"/>
      <c r="FD36" s="297"/>
      <c r="FE36" s="297"/>
      <c r="FF36" s="297"/>
      <c r="FG36" s="297"/>
      <c r="FH36" s="297"/>
      <c r="FI36" s="297"/>
      <c r="FJ36" s="297"/>
    </row>
    <row r="37" spans="1:166" s="10" customFormat="1" ht="13.5" customHeight="1" thickBot="1">
      <c r="A37" s="228" t="s">
        <v>36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9"/>
      <c r="AE37" s="230"/>
      <c r="AF37" s="230"/>
      <c r="AG37" s="230"/>
      <c r="AH37" s="230"/>
      <c r="AI37" s="230"/>
      <c r="AJ37" s="230"/>
      <c r="AK37" s="230"/>
      <c r="AL37" s="231"/>
      <c r="AM37" s="232"/>
      <c r="AN37" s="230"/>
      <c r="AO37" s="230"/>
      <c r="AP37" s="230"/>
      <c r="AQ37" s="230"/>
      <c r="AR37" s="230"/>
      <c r="AS37" s="230"/>
      <c r="AT37" s="230"/>
      <c r="AU37" s="231"/>
      <c r="AV37" s="232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1"/>
      <c r="BH37" s="232"/>
      <c r="BI37" s="230"/>
      <c r="BJ37" s="230"/>
      <c r="BK37" s="230"/>
      <c r="BL37" s="230"/>
      <c r="BM37" s="230"/>
      <c r="BN37" s="230"/>
      <c r="BO37" s="230"/>
      <c r="BP37" s="231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90"/>
      <c r="CF37" s="291"/>
      <c r="CG37" s="291"/>
      <c r="CH37" s="291"/>
      <c r="CI37" s="291"/>
      <c r="CJ37" s="291"/>
      <c r="CK37" s="291"/>
      <c r="CL37" s="291"/>
      <c r="CM37" s="291"/>
      <c r="CN37" s="291"/>
      <c r="CO37" s="292"/>
      <c r="CP37" s="290" t="s">
        <v>38</v>
      </c>
      <c r="CQ37" s="291"/>
      <c r="CR37" s="291"/>
      <c r="CS37" s="291"/>
      <c r="CT37" s="291"/>
      <c r="CU37" s="291"/>
      <c r="CV37" s="291"/>
      <c r="CW37" s="292"/>
      <c r="CX37" s="293" t="s">
        <v>38</v>
      </c>
      <c r="CY37" s="293"/>
      <c r="CZ37" s="293"/>
      <c r="DA37" s="293"/>
      <c r="DB37" s="293"/>
      <c r="DC37" s="293"/>
      <c r="DD37" s="293"/>
      <c r="DE37" s="293"/>
      <c r="DF37" s="293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 t="s">
        <v>38</v>
      </c>
      <c r="DS37" s="100"/>
      <c r="DT37" s="100"/>
      <c r="DU37" s="100"/>
      <c r="DV37" s="100"/>
      <c r="DW37" s="100"/>
      <c r="DX37" s="100"/>
      <c r="DY37" s="100"/>
      <c r="DZ37" s="110" t="s">
        <v>38</v>
      </c>
      <c r="EA37" s="110"/>
      <c r="EB37" s="110"/>
      <c r="EC37" s="110"/>
      <c r="ED37" s="110"/>
      <c r="EE37" s="110"/>
      <c r="EF37" s="110"/>
      <c r="EG37" s="110"/>
      <c r="EH37" s="11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285" t="s">
        <v>38</v>
      </c>
      <c r="EU37" s="285"/>
      <c r="EV37" s="285"/>
      <c r="EW37" s="285"/>
      <c r="EX37" s="285"/>
      <c r="EY37" s="285"/>
      <c r="EZ37" s="285"/>
      <c r="FA37" s="285"/>
      <c r="FB37" s="286" t="s">
        <v>38</v>
      </c>
      <c r="FC37" s="287"/>
      <c r="FD37" s="287"/>
      <c r="FE37" s="287"/>
      <c r="FF37" s="287"/>
      <c r="FG37" s="287"/>
      <c r="FH37" s="287"/>
      <c r="FI37" s="287"/>
      <c r="FJ37" s="288"/>
    </row>
    <row r="38" spans="69:166" s="10" customFormat="1" ht="12" thickBot="1">
      <c r="BQ38" s="221" t="s">
        <v>35</v>
      </c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80">
        <f>SUM(CE9:CE37)</f>
        <v>3892650</v>
      </c>
      <c r="CF38" s="281"/>
      <c r="CG38" s="281"/>
      <c r="CH38" s="281"/>
      <c r="CI38" s="281"/>
      <c r="CJ38" s="281"/>
      <c r="CK38" s="281"/>
      <c r="CL38" s="281"/>
      <c r="CM38" s="281"/>
      <c r="CN38" s="281"/>
      <c r="CO38" s="282"/>
      <c r="CP38" s="252" t="s">
        <v>38</v>
      </c>
      <c r="CQ38" s="253"/>
      <c r="CR38" s="253"/>
      <c r="CS38" s="253"/>
      <c r="CT38" s="253"/>
      <c r="CU38" s="253"/>
      <c r="CV38" s="253"/>
      <c r="CW38" s="254"/>
      <c r="CX38" s="289" t="s">
        <v>38</v>
      </c>
      <c r="CY38" s="289"/>
      <c r="CZ38" s="289"/>
      <c r="DA38" s="289"/>
      <c r="DB38" s="289"/>
      <c r="DC38" s="289"/>
      <c r="DD38" s="289"/>
      <c r="DE38" s="289"/>
      <c r="DF38" s="289"/>
      <c r="DG38" s="280">
        <f>SUM(DG9:DG37)</f>
        <v>4081950</v>
      </c>
      <c r="DH38" s="281"/>
      <c r="DI38" s="281"/>
      <c r="DJ38" s="281"/>
      <c r="DK38" s="281"/>
      <c r="DL38" s="281"/>
      <c r="DM38" s="281"/>
      <c r="DN38" s="281"/>
      <c r="DO38" s="281"/>
      <c r="DP38" s="281"/>
      <c r="DQ38" s="282"/>
      <c r="DR38" s="93" t="s">
        <v>38</v>
      </c>
      <c r="DS38" s="93"/>
      <c r="DT38" s="93"/>
      <c r="DU38" s="93"/>
      <c r="DV38" s="93"/>
      <c r="DW38" s="93"/>
      <c r="DX38" s="93"/>
      <c r="DY38" s="93"/>
      <c r="DZ38" s="105" t="s">
        <v>38</v>
      </c>
      <c r="EA38" s="105"/>
      <c r="EB38" s="105"/>
      <c r="EC38" s="105"/>
      <c r="ED38" s="105"/>
      <c r="EE38" s="105"/>
      <c r="EF38" s="105"/>
      <c r="EG38" s="105"/>
      <c r="EH38" s="105"/>
      <c r="EI38" s="280">
        <f>SUM(EI9:EI37)</f>
        <v>4270950</v>
      </c>
      <c r="EJ38" s="281"/>
      <c r="EK38" s="281"/>
      <c r="EL38" s="281"/>
      <c r="EM38" s="281"/>
      <c r="EN38" s="281"/>
      <c r="EO38" s="281"/>
      <c r="EP38" s="281"/>
      <c r="EQ38" s="281"/>
      <c r="ER38" s="281"/>
      <c r="ES38" s="282"/>
      <c r="ET38" s="283" t="s">
        <v>38</v>
      </c>
      <c r="EU38" s="283"/>
      <c r="EV38" s="283"/>
      <c r="EW38" s="283"/>
      <c r="EX38" s="283"/>
      <c r="EY38" s="283"/>
      <c r="EZ38" s="283"/>
      <c r="FA38" s="283"/>
      <c r="FB38" s="218" t="s">
        <v>38</v>
      </c>
      <c r="FC38" s="219"/>
      <c r="FD38" s="219"/>
      <c r="FE38" s="219"/>
      <c r="FF38" s="219"/>
      <c r="FG38" s="219"/>
      <c r="FH38" s="219"/>
      <c r="FI38" s="219"/>
      <c r="FJ38" s="220"/>
    </row>
    <row r="39" spans="111:149" ht="12"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</row>
    <row r="40" spans="1:166" s="3" customFormat="1" ht="44.25" customHeight="1">
      <c r="A40" s="284" t="s">
        <v>53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</row>
    <row r="42" spans="1:166" s="9" customFormat="1" ht="19.5" customHeight="1">
      <c r="A42" s="259" t="s">
        <v>0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63" t="s">
        <v>52</v>
      </c>
      <c r="V42" s="264"/>
      <c r="W42" s="264"/>
      <c r="X42" s="264"/>
      <c r="Y42" s="264"/>
      <c r="Z42" s="264"/>
      <c r="AA42" s="264"/>
      <c r="AB42" s="264"/>
      <c r="AC42" s="265"/>
      <c r="AD42" s="264" t="s">
        <v>32</v>
      </c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5"/>
      <c r="BQ42" s="263" t="s">
        <v>34</v>
      </c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5"/>
      <c r="CE42" s="215" t="s">
        <v>37</v>
      </c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6"/>
      <c r="ER42" s="216"/>
      <c r="ES42" s="216"/>
      <c r="ET42" s="216"/>
      <c r="EU42" s="216"/>
      <c r="EV42" s="216"/>
      <c r="EW42" s="216"/>
      <c r="EX42" s="216"/>
      <c r="EY42" s="216"/>
      <c r="EZ42" s="216"/>
      <c r="FA42" s="216"/>
      <c r="FB42" s="216"/>
      <c r="FC42" s="216"/>
      <c r="FD42" s="216"/>
      <c r="FE42" s="216"/>
      <c r="FF42" s="216"/>
      <c r="FG42" s="216"/>
      <c r="FH42" s="216"/>
      <c r="FI42" s="216"/>
      <c r="FJ42" s="216"/>
    </row>
    <row r="43" spans="1:166" s="9" customFormat="1" ht="19.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66"/>
      <c r="V43" s="267"/>
      <c r="W43" s="267"/>
      <c r="X43" s="267"/>
      <c r="Y43" s="267"/>
      <c r="Z43" s="267"/>
      <c r="AA43" s="267"/>
      <c r="AB43" s="267"/>
      <c r="AC43" s="268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8"/>
      <c r="BQ43" s="266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8"/>
      <c r="CE43" s="272" t="s">
        <v>45</v>
      </c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4" t="s">
        <v>116</v>
      </c>
      <c r="CS43" s="274"/>
      <c r="CT43" s="274"/>
      <c r="CU43" s="275" t="s">
        <v>25</v>
      </c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9"/>
      <c r="DG43" s="272" t="s">
        <v>45</v>
      </c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4" t="s">
        <v>126</v>
      </c>
      <c r="DU43" s="274"/>
      <c r="DV43" s="274"/>
      <c r="DW43" s="275" t="s">
        <v>25</v>
      </c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9"/>
      <c r="EI43" s="272" t="s">
        <v>45</v>
      </c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4" t="s">
        <v>127</v>
      </c>
      <c r="EW43" s="274"/>
      <c r="EX43" s="274"/>
      <c r="EY43" s="275" t="s">
        <v>25</v>
      </c>
      <c r="EZ43" s="275"/>
      <c r="FA43" s="275"/>
      <c r="FB43" s="275"/>
      <c r="FC43" s="275"/>
      <c r="FD43" s="275"/>
      <c r="FE43" s="275"/>
      <c r="FF43" s="275"/>
      <c r="FG43" s="275"/>
      <c r="FH43" s="275"/>
      <c r="FI43" s="275"/>
      <c r="FJ43" s="275"/>
    </row>
    <row r="44" spans="1:166" s="9" customFormat="1" ht="19.5" customHeight="1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66"/>
      <c r="V44" s="267"/>
      <c r="W44" s="267"/>
      <c r="X44" s="267"/>
      <c r="Y44" s="267"/>
      <c r="Z44" s="267"/>
      <c r="AA44" s="267"/>
      <c r="AB44" s="267"/>
      <c r="AC44" s="268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1"/>
      <c r="BQ44" s="266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8"/>
      <c r="CE44" s="276" t="s">
        <v>42</v>
      </c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8"/>
      <c r="DG44" s="276" t="s">
        <v>43</v>
      </c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8"/>
      <c r="EI44" s="276" t="s">
        <v>44</v>
      </c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</row>
    <row r="45" spans="1:166" s="9" customFormat="1" ht="37.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69"/>
      <c r="V45" s="270"/>
      <c r="W45" s="270"/>
      <c r="X45" s="270"/>
      <c r="Y45" s="270"/>
      <c r="Z45" s="270"/>
      <c r="AA45" s="270"/>
      <c r="AB45" s="270"/>
      <c r="AC45" s="271"/>
      <c r="AD45" s="259" t="s">
        <v>26</v>
      </c>
      <c r="AE45" s="259"/>
      <c r="AF45" s="259"/>
      <c r="AG45" s="259"/>
      <c r="AH45" s="259"/>
      <c r="AI45" s="259"/>
      <c r="AJ45" s="259"/>
      <c r="AK45" s="259"/>
      <c r="AL45" s="260"/>
      <c r="AM45" s="258" t="s">
        <v>27</v>
      </c>
      <c r="AN45" s="259"/>
      <c r="AO45" s="259"/>
      <c r="AP45" s="259"/>
      <c r="AQ45" s="259"/>
      <c r="AR45" s="259"/>
      <c r="AS45" s="259"/>
      <c r="AT45" s="259"/>
      <c r="AU45" s="260"/>
      <c r="AV45" s="258" t="s">
        <v>61</v>
      </c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60"/>
      <c r="BH45" s="258" t="s">
        <v>33</v>
      </c>
      <c r="BI45" s="259"/>
      <c r="BJ45" s="259"/>
      <c r="BK45" s="259"/>
      <c r="BL45" s="259"/>
      <c r="BM45" s="259"/>
      <c r="BN45" s="259"/>
      <c r="BO45" s="259"/>
      <c r="BP45" s="260"/>
      <c r="BQ45" s="269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1"/>
      <c r="CE45" s="258" t="s">
        <v>39</v>
      </c>
      <c r="CF45" s="259"/>
      <c r="CG45" s="259"/>
      <c r="CH45" s="259"/>
      <c r="CI45" s="259"/>
      <c r="CJ45" s="259"/>
      <c r="CK45" s="259"/>
      <c r="CL45" s="259"/>
      <c r="CM45" s="259"/>
      <c r="CN45" s="259"/>
      <c r="CO45" s="260"/>
      <c r="CP45" s="258" t="s">
        <v>1</v>
      </c>
      <c r="CQ45" s="259"/>
      <c r="CR45" s="259"/>
      <c r="CS45" s="259"/>
      <c r="CT45" s="259"/>
      <c r="CU45" s="259"/>
      <c r="CV45" s="259"/>
      <c r="CW45" s="260"/>
      <c r="CX45" s="259" t="s">
        <v>60</v>
      </c>
      <c r="CY45" s="259"/>
      <c r="CZ45" s="259"/>
      <c r="DA45" s="259"/>
      <c r="DB45" s="259"/>
      <c r="DC45" s="259"/>
      <c r="DD45" s="259"/>
      <c r="DE45" s="259"/>
      <c r="DF45" s="259"/>
      <c r="DG45" s="258" t="s">
        <v>39</v>
      </c>
      <c r="DH45" s="259"/>
      <c r="DI45" s="259"/>
      <c r="DJ45" s="259"/>
      <c r="DK45" s="259"/>
      <c r="DL45" s="259"/>
      <c r="DM45" s="259"/>
      <c r="DN45" s="259"/>
      <c r="DO45" s="259"/>
      <c r="DP45" s="259"/>
      <c r="DQ45" s="260"/>
      <c r="DR45" s="258" t="s">
        <v>1</v>
      </c>
      <c r="DS45" s="259"/>
      <c r="DT45" s="259"/>
      <c r="DU45" s="259"/>
      <c r="DV45" s="259"/>
      <c r="DW45" s="259"/>
      <c r="DX45" s="259"/>
      <c r="DY45" s="260"/>
      <c r="DZ45" s="258" t="s">
        <v>1</v>
      </c>
      <c r="EA45" s="259"/>
      <c r="EB45" s="259"/>
      <c r="EC45" s="259"/>
      <c r="ED45" s="259"/>
      <c r="EE45" s="259"/>
      <c r="EF45" s="259"/>
      <c r="EG45" s="260"/>
      <c r="EH45" s="14"/>
      <c r="EI45" s="258" t="s">
        <v>39</v>
      </c>
      <c r="EJ45" s="259"/>
      <c r="EK45" s="259"/>
      <c r="EL45" s="259"/>
      <c r="EM45" s="259"/>
      <c r="EN45" s="259"/>
      <c r="EO45" s="259"/>
      <c r="EP45" s="259"/>
      <c r="EQ45" s="259"/>
      <c r="ER45" s="259"/>
      <c r="ES45" s="260"/>
      <c r="ET45" s="258" t="s">
        <v>1</v>
      </c>
      <c r="EU45" s="259"/>
      <c r="EV45" s="259"/>
      <c r="EW45" s="259"/>
      <c r="EX45" s="259"/>
      <c r="EY45" s="259"/>
      <c r="EZ45" s="259"/>
      <c r="FA45" s="260"/>
      <c r="FB45" s="259" t="s">
        <v>60</v>
      </c>
      <c r="FC45" s="259"/>
      <c r="FD45" s="259"/>
      <c r="FE45" s="259"/>
      <c r="FF45" s="259"/>
      <c r="FG45" s="259"/>
      <c r="FH45" s="259"/>
      <c r="FI45" s="259"/>
      <c r="FJ45" s="259"/>
    </row>
    <row r="46" spans="1:166" s="9" customFormat="1" ht="12" thickBot="1">
      <c r="A46" s="261">
        <v>1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252">
        <v>2</v>
      </c>
      <c r="V46" s="253"/>
      <c r="W46" s="253"/>
      <c r="X46" s="253"/>
      <c r="Y46" s="253"/>
      <c r="Z46" s="253"/>
      <c r="AA46" s="253"/>
      <c r="AB46" s="253"/>
      <c r="AC46" s="254"/>
      <c r="AD46" s="253">
        <v>3</v>
      </c>
      <c r="AE46" s="253"/>
      <c r="AF46" s="253"/>
      <c r="AG46" s="253"/>
      <c r="AH46" s="253"/>
      <c r="AI46" s="253"/>
      <c r="AJ46" s="253"/>
      <c r="AK46" s="253"/>
      <c r="AL46" s="254"/>
      <c r="AM46" s="252">
        <v>4</v>
      </c>
      <c r="AN46" s="253"/>
      <c r="AO46" s="253"/>
      <c r="AP46" s="253"/>
      <c r="AQ46" s="253"/>
      <c r="AR46" s="253"/>
      <c r="AS46" s="253"/>
      <c r="AT46" s="253"/>
      <c r="AU46" s="254"/>
      <c r="AV46" s="252">
        <v>5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4"/>
      <c r="BH46" s="252">
        <v>6</v>
      </c>
      <c r="BI46" s="253"/>
      <c r="BJ46" s="253"/>
      <c r="BK46" s="253"/>
      <c r="BL46" s="253"/>
      <c r="BM46" s="253"/>
      <c r="BN46" s="253"/>
      <c r="BO46" s="253"/>
      <c r="BP46" s="254"/>
      <c r="BQ46" s="255">
        <v>7</v>
      </c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7"/>
      <c r="CE46" s="255">
        <v>8</v>
      </c>
      <c r="CF46" s="256"/>
      <c r="CG46" s="256"/>
      <c r="CH46" s="256"/>
      <c r="CI46" s="256"/>
      <c r="CJ46" s="256"/>
      <c r="CK46" s="256"/>
      <c r="CL46" s="256"/>
      <c r="CM46" s="256"/>
      <c r="CN46" s="256"/>
      <c r="CO46" s="257"/>
      <c r="CP46" s="252">
        <v>9</v>
      </c>
      <c r="CQ46" s="253"/>
      <c r="CR46" s="253"/>
      <c r="CS46" s="253"/>
      <c r="CT46" s="253"/>
      <c r="CU46" s="253"/>
      <c r="CV46" s="253"/>
      <c r="CW46" s="254"/>
      <c r="CX46" s="253">
        <v>10</v>
      </c>
      <c r="CY46" s="253"/>
      <c r="CZ46" s="253"/>
      <c r="DA46" s="253"/>
      <c r="DB46" s="253"/>
      <c r="DC46" s="253"/>
      <c r="DD46" s="253"/>
      <c r="DE46" s="253"/>
      <c r="DF46" s="253"/>
      <c r="DG46" s="255">
        <v>11</v>
      </c>
      <c r="DH46" s="256"/>
      <c r="DI46" s="256"/>
      <c r="DJ46" s="256"/>
      <c r="DK46" s="256"/>
      <c r="DL46" s="256"/>
      <c r="DM46" s="256"/>
      <c r="DN46" s="256"/>
      <c r="DO46" s="256"/>
      <c r="DP46" s="256"/>
      <c r="DQ46" s="257"/>
      <c r="DR46" s="252">
        <v>12</v>
      </c>
      <c r="DS46" s="253"/>
      <c r="DT46" s="253"/>
      <c r="DU46" s="253"/>
      <c r="DV46" s="253"/>
      <c r="DW46" s="253"/>
      <c r="DX46" s="253"/>
      <c r="DY46" s="254"/>
      <c r="DZ46" s="253">
        <v>13</v>
      </c>
      <c r="EA46" s="253"/>
      <c r="EB46" s="253"/>
      <c r="EC46" s="253"/>
      <c r="ED46" s="253"/>
      <c r="EE46" s="253"/>
      <c r="EF46" s="253"/>
      <c r="EG46" s="253"/>
      <c r="EH46" s="253"/>
      <c r="EI46" s="255">
        <v>14</v>
      </c>
      <c r="EJ46" s="256"/>
      <c r="EK46" s="256"/>
      <c r="EL46" s="256"/>
      <c r="EM46" s="256"/>
      <c r="EN46" s="256"/>
      <c r="EO46" s="256"/>
      <c r="EP46" s="256"/>
      <c r="EQ46" s="256"/>
      <c r="ER46" s="256"/>
      <c r="ES46" s="257"/>
      <c r="ET46" s="252">
        <v>15</v>
      </c>
      <c r="EU46" s="253"/>
      <c r="EV46" s="253"/>
      <c r="EW46" s="253"/>
      <c r="EX46" s="253"/>
      <c r="EY46" s="253"/>
      <c r="EZ46" s="253"/>
      <c r="FA46" s="254"/>
      <c r="FB46" s="253">
        <v>16</v>
      </c>
      <c r="FC46" s="253"/>
      <c r="FD46" s="253"/>
      <c r="FE46" s="253"/>
      <c r="FF46" s="253"/>
      <c r="FG46" s="253"/>
      <c r="FH46" s="253"/>
      <c r="FI46" s="253"/>
      <c r="FJ46" s="253"/>
    </row>
    <row r="47" spans="1:166" s="10" customFormat="1" ht="12.75" customHeight="1" thickBot="1">
      <c r="A47" s="250" t="s">
        <v>71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47"/>
      <c r="V47" s="242"/>
      <c r="W47" s="242"/>
      <c r="X47" s="242"/>
      <c r="Y47" s="242"/>
      <c r="Z47" s="242"/>
      <c r="AA47" s="242"/>
      <c r="AB47" s="242"/>
      <c r="AC47" s="242"/>
      <c r="AD47" s="241" t="s">
        <v>66</v>
      </c>
      <c r="AE47" s="242"/>
      <c r="AF47" s="242"/>
      <c r="AG47" s="242"/>
      <c r="AH47" s="242"/>
      <c r="AI47" s="242"/>
      <c r="AJ47" s="242"/>
      <c r="AK47" s="242"/>
      <c r="AL47" s="244"/>
      <c r="AM47" s="241" t="s">
        <v>95</v>
      </c>
      <c r="AN47" s="242"/>
      <c r="AO47" s="242"/>
      <c r="AP47" s="242"/>
      <c r="AQ47" s="242"/>
      <c r="AR47" s="242"/>
      <c r="AS47" s="242"/>
      <c r="AT47" s="242"/>
      <c r="AU47" s="244"/>
      <c r="AV47" s="188" t="s">
        <v>102</v>
      </c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90"/>
      <c r="BH47" s="241" t="s">
        <v>68</v>
      </c>
      <c r="BI47" s="242"/>
      <c r="BJ47" s="242"/>
      <c r="BK47" s="242"/>
      <c r="BL47" s="242"/>
      <c r="BM47" s="242"/>
      <c r="BN47" s="242"/>
      <c r="BO47" s="242"/>
      <c r="BP47" s="244"/>
      <c r="BQ47" s="241" t="s">
        <v>70</v>
      </c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4"/>
      <c r="CE47" s="233">
        <v>1267300</v>
      </c>
      <c r="CF47" s="234"/>
      <c r="CG47" s="234"/>
      <c r="CH47" s="234"/>
      <c r="CI47" s="234"/>
      <c r="CJ47" s="234"/>
      <c r="CK47" s="234"/>
      <c r="CL47" s="234"/>
      <c r="CM47" s="234"/>
      <c r="CN47" s="234"/>
      <c r="CO47" s="235"/>
      <c r="CP47" s="233"/>
      <c r="CQ47" s="234"/>
      <c r="CR47" s="234"/>
      <c r="CS47" s="234"/>
      <c r="CT47" s="234"/>
      <c r="CU47" s="234"/>
      <c r="CV47" s="234"/>
      <c r="CW47" s="235"/>
      <c r="CX47" s="236"/>
      <c r="CY47" s="236"/>
      <c r="CZ47" s="236"/>
      <c r="DA47" s="236"/>
      <c r="DB47" s="236"/>
      <c r="DC47" s="236"/>
      <c r="DD47" s="236"/>
      <c r="DE47" s="236"/>
      <c r="DF47" s="237"/>
      <c r="DG47" s="233">
        <v>1208200</v>
      </c>
      <c r="DH47" s="234"/>
      <c r="DI47" s="234"/>
      <c r="DJ47" s="234"/>
      <c r="DK47" s="234"/>
      <c r="DL47" s="234"/>
      <c r="DM47" s="234"/>
      <c r="DN47" s="234"/>
      <c r="DO47" s="234"/>
      <c r="DP47" s="234"/>
      <c r="DQ47" s="235"/>
      <c r="DR47" s="233"/>
      <c r="DS47" s="234"/>
      <c r="DT47" s="234"/>
      <c r="DU47" s="234"/>
      <c r="DV47" s="234"/>
      <c r="DW47" s="234"/>
      <c r="DX47" s="234"/>
      <c r="DY47" s="235"/>
      <c r="DZ47" s="236"/>
      <c r="EA47" s="236"/>
      <c r="EB47" s="236"/>
      <c r="EC47" s="236"/>
      <c r="ED47" s="236"/>
      <c r="EE47" s="236"/>
      <c r="EF47" s="236"/>
      <c r="EG47" s="236"/>
      <c r="EH47" s="237"/>
      <c r="EI47" s="233">
        <v>1208200</v>
      </c>
      <c r="EJ47" s="234"/>
      <c r="EK47" s="234"/>
      <c r="EL47" s="234"/>
      <c r="EM47" s="234"/>
      <c r="EN47" s="234"/>
      <c r="EO47" s="234"/>
      <c r="EP47" s="234"/>
      <c r="EQ47" s="234"/>
      <c r="ER47" s="234"/>
      <c r="ES47" s="235"/>
      <c r="ET47" s="238"/>
      <c r="EU47" s="239"/>
      <c r="EV47" s="239"/>
      <c r="EW47" s="239"/>
      <c r="EX47" s="239"/>
      <c r="EY47" s="239"/>
      <c r="EZ47" s="239"/>
      <c r="FA47" s="240"/>
      <c r="FB47" s="241"/>
      <c r="FC47" s="242"/>
      <c r="FD47" s="242"/>
      <c r="FE47" s="242"/>
      <c r="FF47" s="242"/>
      <c r="FG47" s="242"/>
      <c r="FH47" s="242"/>
      <c r="FI47" s="242"/>
      <c r="FJ47" s="243"/>
    </row>
    <row r="48" spans="1:166" s="10" customFormat="1" ht="12.75" customHeight="1" thickBot="1">
      <c r="A48" s="250" t="s">
        <v>111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47"/>
      <c r="V48" s="242"/>
      <c r="W48" s="242"/>
      <c r="X48" s="242"/>
      <c r="Y48" s="242"/>
      <c r="Z48" s="242"/>
      <c r="AA48" s="242"/>
      <c r="AB48" s="242"/>
      <c r="AC48" s="242"/>
      <c r="AD48" s="241" t="s">
        <v>66</v>
      </c>
      <c r="AE48" s="242"/>
      <c r="AF48" s="242"/>
      <c r="AG48" s="242"/>
      <c r="AH48" s="242"/>
      <c r="AI48" s="242"/>
      <c r="AJ48" s="242"/>
      <c r="AK48" s="242"/>
      <c r="AL48" s="244"/>
      <c r="AM48" s="241" t="s">
        <v>95</v>
      </c>
      <c r="AN48" s="242"/>
      <c r="AO48" s="242"/>
      <c r="AP48" s="242"/>
      <c r="AQ48" s="242"/>
      <c r="AR48" s="242"/>
      <c r="AS48" s="242"/>
      <c r="AT48" s="242"/>
      <c r="AU48" s="244"/>
      <c r="AV48" s="188" t="s">
        <v>102</v>
      </c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90"/>
      <c r="BH48" s="241" t="s">
        <v>68</v>
      </c>
      <c r="BI48" s="242"/>
      <c r="BJ48" s="242"/>
      <c r="BK48" s="242"/>
      <c r="BL48" s="242"/>
      <c r="BM48" s="242"/>
      <c r="BN48" s="242"/>
      <c r="BO48" s="242"/>
      <c r="BP48" s="244"/>
      <c r="BQ48" s="241" t="s">
        <v>74</v>
      </c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4"/>
      <c r="CE48" s="233">
        <v>10000</v>
      </c>
      <c r="CF48" s="234"/>
      <c r="CG48" s="234"/>
      <c r="CH48" s="234"/>
      <c r="CI48" s="234"/>
      <c r="CJ48" s="234"/>
      <c r="CK48" s="234"/>
      <c r="CL48" s="234"/>
      <c r="CM48" s="234"/>
      <c r="CN48" s="234"/>
      <c r="CO48" s="235"/>
      <c r="CP48" s="233"/>
      <c r="CQ48" s="234"/>
      <c r="CR48" s="234"/>
      <c r="CS48" s="234"/>
      <c r="CT48" s="234"/>
      <c r="CU48" s="234"/>
      <c r="CV48" s="234"/>
      <c r="CW48" s="235"/>
      <c r="CX48" s="236"/>
      <c r="CY48" s="236"/>
      <c r="CZ48" s="236"/>
      <c r="DA48" s="236"/>
      <c r="DB48" s="236"/>
      <c r="DC48" s="236"/>
      <c r="DD48" s="236"/>
      <c r="DE48" s="236"/>
      <c r="DF48" s="237"/>
      <c r="DG48" s="233">
        <v>0</v>
      </c>
      <c r="DH48" s="234"/>
      <c r="DI48" s="234"/>
      <c r="DJ48" s="234"/>
      <c r="DK48" s="234"/>
      <c r="DL48" s="234"/>
      <c r="DM48" s="234"/>
      <c r="DN48" s="234"/>
      <c r="DO48" s="234"/>
      <c r="DP48" s="234"/>
      <c r="DQ48" s="235"/>
      <c r="DR48" s="233"/>
      <c r="DS48" s="234"/>
      <c r="DT48" s="234"/>
      <c r="DU48" s="234"/>
      <c r="DV48" s="234"/>
      <c r="DW48" s="234"/>
      <c r="DX48" s="234"/>
      <c r="DY48" s="235"/>
      <c r="DZ48" s="236"/>
      <c r="EA48" s="236"/>
      <c r="EB48" s="236"/>
      <c r="EC48" s="236"/>
      <c r="ED48" s="236"/>
      <c r="EE48" s="236"/>
      <c r="EF48" s="236"/>
      <c r="EG48" s="236"/>
      <c r="EH48" s="237"/>
      <c r="EI48" s="233">
        <v>0</v>
      </c>
      <c r="EJ48" s="234"/>
      <c r="EK48" s="234"/>
      <c r="EL48" s="234"/>
      <c r="EM48" s="234"/>
      <c r="EN48" s="234"/>
      <c r="EO48" s="234"/>
      <c r="EP48" s="234"/>
      <c r="EQ48" s="234"/>
      <c r="ER48" s="234"/>
      <c r="ES48" s="235"/>
      <c r="ET48" s="238"/>
      <c r="EU48" s="239"/>
      <c r="EV48" s="239"/>
      <c r="EW48" s="239"/>
      <c r="EX48" s="239"/>
      <c r="EY48" s="239"/>
      <c r="EZ48" s="239"/>
      <c r="FA48" s="240"/>
      <c r="FB48" s="241"/>
      <c r="FC48" s="242"/>
      <c r="FD48" s="242"/>
      <c r="FE48" s="242"/>
      <c r="FF48" s="242"/>
      <c r="FG48" s="242"/>
      <c r="FH48" s="242"/>
      <c r="FI48" s="242"/>
      <c r="FJ48" s="243"/>
    </row>
    <row r="49" spans="1:166" s="10" customFormat="1" ht="12.75" customHeight="1" thickBot="1">
      <c r="A49" s="250" t="s">
        <v>72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49"/>
      <c r="V49" s="219"/>
      <c r="W49" s="219"/>
      <c r="X49" s="219"/>
      <c r="Y49" s="219"/>
      <c r="Z49" s="219"/>
      <c r="AA49" s="219"/>
      <c r="AB49" s="219"/>
      <c r="AC49" s="219"/>
      <c r="AD49" s="241" t="s">
        <v>66</v>
      </c>
      <c r="AE49" s="242"/>
      <c r="AF49" s="242"/>
      <c r="AG49" s="242"/>
      <c r="AH49" s="242"/>
      <c r="AI49" s="242"/>
      <c r="AJ49" s="242"/>
      <c r="AK49" s="242"/>
      <c r="AL49" s="244"/>
      <c r="AM49" s="241" t="s">
        <v>95</v>
      </c>
      <c r="AN49" s="242"/>
      <c r="AO49" s="242"/>
      <c r="AP49" s="242"/>
      <c r="AQ49" s="242"/>
      <c r="AR49" s="242"/>
      <c r="AS49" s="242"/>
      <c r="AT49" s="242"/>
      <c r="AU49" s="244"/>
      <c r="AV49" s="241" t="s">
        <v>102</v>
      </c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4"/>
      <c r="BH49" s="218" t="s">
        <v>73</v>
      </c>
      <c r="BI49" s="219"/>
      <c r="BJ49" s="219"/>
      <c r="BK49" s="219"/>
      <c r="BL49" s="219"/>
      <c r="BM49" s="219"/>
      <c r="BN49" s="219"/>
      <c r="BO49" s="219"/>
      <c r="BP49" s="251"/>
      <c r="BQ49" s="218" t="s">
        <v>74</v>
      </c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51"/>
      <c r="CE49" s="147">
        <f>20000-19500-300-200</f>
        <v>0</v>
      </c>
      <c r="CF49" s="148"/>
      <c r="CG49" s="148"/>
      <c r="CH49" s="148"/>
      <c r="CI49" s="148"/>
      <c r="CJ49" s="148"/>
      <c r="CK49" s="148"/>
      <c r="CL49" s="148"/>
      <c r="CM49" s="148"/>
      <c r="CN49" s="148"/>
      <c r="CO49" s="184"/>
      <c r="CP49" s="147"/>
      <c r="CQ49" s="148"/>
      <c r="CR49" s="148"/>
      <c r="CS49" s="148"/>
      <c r="CT49" s="148"/>
      <c r="CU49" s="148"/>
      <c r="CV49" s="148"/>
      <c r="CW49" s="184"/>
      <c r="CX49" s="186"/>
      <c r="CY49" s="186"/>
      <c r="CZ49" s="186"/>
      <c r="DA49" s="186"/>
      <c r="DB49" s="186"/>
      <c r="DC49" s="186"/>
      <c r="DD49" s="186"/>
      <c r="DE49" s="186"/>
      <c r="DF49" s="187"/>
      <c r="DG49" s="147">
        <f>20000-19500-300-200</f>
        <v>0</v>
      </c>
      <c r="DH49" s="148"/>
      <c r="DI49" s="148"/>
      <c r="DJ49" s="148"/>
      <c r="DK49" s="148"/>
      <c r="DL49" s="148"/>
      <c r="DM49" s="148"/>
      <c r="DN49" s="148"/>
      <c r="DO49" s="148"/>
      <c r="DP49" s="148"/>
      <c r="DQ49" s="184"/>
      <c r="DR49" s="147"/>
      <c r="DS49" s="148"/>
      <c r="DT49" s="148"/>
      <c r="DU49" s="148"/>
      <c r="DV49" s="148"/>
      <c r="DW49" s="148"/>
      <c r="DX49" s="148"/>
      <c r="DY49" s="184"/>
      <c r="DZ49" s="186"/>
      <c r="EA49" s="186"/>
      <c r="EB49" s="186"/>
      <c r="EC49" s="186"/>
      <c r="ED49" s="186"/>
      <c r="EE49" s="186"/>
      <c r="EF49" s="186"/>
      <c r="EG49" s="186"/>
      <c r="EH49" s="187"/>
      <c r="EI49" s="147">
        <f>20000-19500-300-200</f>
        <v>0</v>
      </c>
      <c r="EJ49" s="148"/>
      <c r="EK49" s="148"/>
      <c r="EL49" s="148"/>
      <c r="EM49" s="148"/>
      <c r="EN49" s="148"/>
      <c r="EO49" s="148"/>
      <c r="EP49" s="148"/>
      <c r="EQ49" s="148"/>
      <c r="ER49" s="148"/>
      <c r="ES49" s="184"/>
      <c r="ET49" s="215"/>
      <c r="EU49" s="216"/>
      <c r="EV49" s="216"/>
      <c r="EW49" s="216"/>
      <c r="EX49" s="216"/>
      <c r="EY49" s="216"/>
      <c r="EZ49" s="216"/>
      <c r="FA49" s="217"/>
      <c r="FB49" s="188"/>
      <c r="FC49" s="189"/>
      <c r="FD49" s="189"/>
      <c r="FE49" s="189"/>
      <c r="FF49" s="189"/>
      <c r="FG49" s="189"/>
      <c r="FH49" s="189"/>
      <c r="FI49" s="189"/>
      <c r="FJ49" s="227"/>
    </row>
    <row r="50" spans="1:166" s="10" customFormat="1" ht="12.75" customHeight="1" thickBot="1">
      <c r="A50" s="250" t="s">
        <v>75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47"/>
      <c r="V50" s="242"/>
      <c r="W50" s="242"/>
      <c r="X50" s="242"/>
      <c r="Y50" s="242"/>
      <c r="Z50" s="242"/>
      <c r="AA50" s="242"/>
      <c r="AB50" s="242"/>
      <c r="AC50" s="242"/>
      <c r="AD50" s="241" t="s">
        <v>66</v>
      </c>
      <c r="AE50" s="242"/>
      <c r="AF50" s="242"/>
      <c r="AG50" s="242"/>
      <c r="AH50" s="242"/>
      <c r="AI50" s="242"/>
      <c r="AJ50" s="242"/>
      <c r="AK50" s="242"/>
      <c r="AL50" s="244"/>
      <c r="AM50" s="241" t="s">
        <v>95</v>
      </c>
      <c r="AN50" s="242"/>
      <c r="AO50" s="242"/>
      <c r="AP50" s="242"/>
      <c r="AQ50" s="242"/>
      <c r="AR50" s="242"/>
      <c r="AS50" s="242"/>
      <c r="AT50" s="242"/>
      <c r="AU50" s="244"/>
      <c r="AV50" s="241" t="s">
        <v>102</v>
      </c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4"/>
      <c r="BH50" s="241" t="s">
        <v>76</v>
      </c>
      <c r="BI50" s="242"/>
      <c r="BJ50" s="242"/>
      <c r="BK50" s="242"/>
      <c r="BL50" s="242"/>
      <c r="BM50" s="242"/>
      <c r="BN50" s="242"/>
      <c r="BO50" s="242"/>
      <c r="BP50" s="244"/>
      <c r="BQ50" s="241" t="s">
        <v>77</v>
      </c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4"/>
      <c r="CE50" s="233">
        <v>385700</v>
      </c>
      <c r="CF50" s="234"/>
      <c r="CG50" s="234"/>
      <c r="CH50" s="234"/>
      <c r="CI50" s="234"/>
      <c r="CJ50" s="234"/>
      <c r="CK50" s="234"/>
      <c r="CL50" s="234"/>
      <c r="CM50" s="234"/>
      <c r="CN50" s="234"/>
      <c r="CO50" s="235"/>
      <c r="CP50" s="233"/>
      <c r="CQ50" s="234"/>
      <c r="CR50" s="234"/>
      <c r="CS50" s="234"/>
      <c r="CT50" s="234"/>
      <c r="CU50" s="234"/>
      <c r="CV50" s="234"/>
      <c r="CW50" s="235"/>
      <c r="CX50" s="236"/>
      <c r="CY50" s="236"/>
      <c r="CZ50" s="236"/>
      <c r="DA50" s="236"/>
      <c r="DB50" s="236"/>
      <c r="DC50" s="236"/>
      <c r="DD50" s="236"/>
      <c r="DE50" s="236"/>
      <c r="DF50" s="237"/>
      <c r="DG50" s="233">
        <f>388000-23100</f>
        <v>364900</v>
      </c>
      <c r="DH50" s="234"/>
      <c r="DI50" s="234"/>
      <c r="DJ50" s="234"/>
      <c r="DK50" s="234"/>
      <c r="DL50" s="234"/>
      <c r="DM50" s="234"/>
      <c r="DN50" s="234"/>
      <c r="DO50" s="234"/>
      <c r="DP50" s="234"/>
      <c r="DQ50" s="235"/>
      <c r="DR50" s="233"/>
      <c r="DS50" s="234"/>
      <c r="DT50" s="234"/>
      <c r="DU50" s="234"/>
      <c r="DV50" s="234"/>
      <c r="DW50" s="234"/>
      <c r="DX50" s="234"/>
      <c r="DY50" s="235"/>
      <c r="DZ50" s="236"/>
      <c r="EA50" s="236"/>
      <c r="EB50" s="236"/>
      <c r="EC50" s="236"/>
      <c r="ED50" s="236"/>
      <c r="EE50" s="236"/>
      <c r="EF50" s="236"/>
      <c r="EG50" s="236"/>
      <c r="EH50" s="237"/>
      <c r="EI50" s="233">
        <f>388000-23100</f>
        <v>364900</v>
      </c>
      <c r="EJ50" s="234"/>
      <c r="EK50" s="234"/>
      <c r="EL50" s="234"/>
      <c r="EM50" s="234"/>
      <c r="EN50" s="234"/>
      <c r="EO50" s="234"/>
      <c r="EP50" s="234"/>
      <c r="EQ50" s="234"/>
      <c r="ER50" s="234"/>
      <c r="ES50" s="235"/>
      <c r="ET50" s="238"/>
      <c r="EU50" s="239"/>
      <c r="EV50" s="239"/>
      <c r="EW50" s="239"/>
      <c r="EX50" s="239"/>
      <c r="EY50" s="239"/>
      <c r="EZ50" s="239"/>
      <c r="FA50" s="240"/>
      <c r="FB50" s="241"/>
      <c r="FC50" s="242"/>
      <c r="FD50" s="242"/>
      <c r="FE50" s="242"/>
      <c r="FF50" s="242"/>
      <c r="FG50" s="242"/>
      <c r="FH50" s="242"/>
      <c r="FI50" s="242"/>
      <c r="FJ50" s="243"/>
    </row>
    <row r="51" spans="1:166" s="10" customFormat="1" ht="12.75" customHeight="1" thickBot="1">
      <c r="A51" s="250" t="s">
        <v>71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49"/>
      <c r="V51" s="219"/>
      <c r="W51" s="219"/>
      <c r="X51" s="219"/>
      <c r="Y51" s="219"/>
      <c r="Z51" s="219"/>
      <c r="AA51" s="219"/>
      <c r="AB51" s="219"/>
      <c r="AC51" s="219"/>
      <c r="AD51" s="241" t="s">
        <v>66</v>
      </c>
      <c r="AE51" s="242"/>
      <c r="AF51" s="242"/>
      <c r="AG51" s="242"/>
      <c r="AH51" s="242"/>
      <c r="AI51" s="242"/>
      <c r="AJ51" s="242"/>
      <c r="AK51" s="242"/>
      <c r="AL51" s="244"/>
      <c r="AM51" s="241" t="s">
        <v>95</v>
      </c>
      <c r="AN51" s="242"/>
      <c r="AO51" s="242"/>
      <c r="AP51" s="242"/>
      <c r="AQ51" s="242"/>
      <c r="AR51" s="242"/>
      <c r="AS51" s="242"/>
      <c r="AT51" s="242"/>
      <c r="AU51" s="244"/>
      <c r="AV51" s="241" t="s">
        <v>103</v>
      </c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4"/>
      <c r="BH51" s="241" t="s">
        <v>68</v>
      </c>
      <c r="BI51" s="242"/>
      <c r="BJ51" s="242"/>
      <c r="BK51" s="242"/>
      <c r="BL51" s="242"/>
      <c r="BM51" s="242"/>
      <c r="BN51" s="242"/>
      <c r="BO51" s="242"/>
      <c r="BP51" s="244"/>
      <c r="BQ51" s="188" t="s">
        <v>70</v>
      </c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90"/>
      <c r="CE51" s="147">
        <v>392700</v>
      </c>
      <c r="CF51" s="148"/>
      <c r="CG51" s="148"/>
      <c r="CH51" s="148"/>
      <c r="CI51" s="148"/>
      <c r="CJ51" s="148"/>
      <c r="CK51" s="148"/>
      <c r="CL51" s="148"/>
      <c r="CM51" s="148"/>
      <c r="CN51" s="148"/>
      <c r="CO51" s="184"/>
      <c r="CP51" s="147"/>
      <c r="CQ51" s="148"/>
      <c r="CR51" s="148"/>
      <c r="CS51" s="148"/>
      <c r="CT51" s="148"/>
      <c r="CU51" s="148"/>
      <c r="CV51" s="148"/>
      <c r="CW51" s="184"/>
      <c r="CX51" s="186"/>
      <c r="CY51" s="186"/>
      <c r="CZ51" s="186"/>
      <c r="DA51" s="186"/>
      <c r="DB51" s="186"/>
      <c r="DC51" s="186"/>
      <c r="DD51" s="186"/>
      <c r="DE51" s="186"/>
      <c r="DF51" s="187"/>
      <c r="DG51" s="147">
        <v>451800</v>
      </c>
      <c r="DH51" s="148"/>
      <c r="DI51" s="148"/>
      <c r="DJ51" s="148"/>
      <c r="DK51" s="148"/>
      <c r="DL51" s="148"/>
      <c r="DM51" s="148"/>
      <c r="DN51" s="148"/>
      <c r="DO51" s="148"/>
      <c r="DP51" s="148"/>
      <c r="DQ51" s="184"/>
      <c r="DR51" s="147"/>
      <c r="DS51" s="148"/>
      <c r="DT51" s="148"/>
      <c r="DU51" s="148"/>
      <c r="DV51" s="148"/>
      <c r="DW51" s="148"/>
      <c r="DX51" s="148"/>
      <c r="DY51" s="184"/>
      <c r="DZ51" s="186"/>
      <c r="EA51" s="186"/>
      <c r="EB51" s="186"/>
      <c r="EC51" s="186"/>
      <c r="ED51" s="186"/>
      <c r="EE51" s="186"/>
      <c r="EF51" s="186"/>
      <c r="EG51" s="186"/>
      <c r="EH51" s="187"/>
      <c r="EI51" s="147">
        <v>451800</v>
      </c>
      <c r="EJ51" s="148"/>
      <c r="EK51" s="148"/>
      <c r="EL51" s="148"/>
      <c r="EM51" s="148"/>
      <c r="EN51" s="148"/>
      <c r="EO51" s="148"/>
      <c r="EP51" s="148"/>
      <c r="EQ51" s="148"/>
      <c r="ER51" s="148"/>
      <c r="ES51" s="184"/>
      <c r="ET51" s="215"/>
      <c r="EU51" s="216"/>
      <c r="EV51" s="216"/>
      <c r="EW51" s="216"/>
      <c r="EX51" s="216"/>
      <c r="EY51" s="216"/>
      <c r="EZ51" s="216"/>
      <c r="FA51" s="217"/>
      <c r="FB51" s="188"/>
      <c r="FC51" s="189"/>
      <c r="FD51" s="189"/>
      <c r="FE51" s="189"/>
      <c r="FF51" s="189"/>
      <c r="FG51" s="189"/>
      <c r="FH51" s="189"/>
      <c r="FI51" s="189"/>
      <c r="FJ51" s="227"/>
    </row>
    <row r="52" spans="1:166" s="10" customFormat="1" ht="12.75" customHeight="1" thickBot="1">
      <c r="A52" s="250" t="s">
        <v>71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49"/>
      <c r="V52" s="219"/>
      <c r="W52" s="219"/>
      <c r="X52" s="219"/>
      <c r="Y52" s="219"/>
      <c r="Z52" s="219"/>
      <c r="AA52" s="219"/>
      <c r="AB52" s="219"/>
      <c r="AC52" s="219"/>
      <c r="AD52" s="241" t="s">
        <v>66</v>
      </c>
      <c r="AE52" s="242"/>
      <c r="AF52" s="242"/>
      <c r="AG52" s="242"/>
      <c r="AH52" s="242"/>
      <c r="AI52" s="242"/>
      <c r="AJ52" s="242"/>
      <c r="AK52" s="242"/>
      <c r="AL52" s="244"/>
      <c r="AM52" s="241" t="s">
        <v>95</v>
      </c>
      <c r="AN52" s="242"/>
      <c r="AO52" s="242"/>
      <c r="AP52" s="242"/>
      <c r="AQ52" s="242"/>
      <c r="AR52" s="242"/>
      <c r="AS52" s="242"/>
      <c r="AT52" s="242"/>
      <c r="AU52" s="244"/>
      <c r="AV52" s="241" t="s">
        <v>103</v>
      </c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4"/>
      <c r="BH52" s="241" t="s">
        <v>68</v>
      </c>
      <c r="BI52" s="242"/>
      <c r="BJ52" s="242"/>
      <c r="BK52" s="242"/>
      <c r="BL52" s="242"/>
      <c r="BM52" s="242"/>
      <c r="BN52" s="242"/>
      <c r="BO52" s="242"/>
      <c r="BP52" s="244"/>
      <c r="BQ52" s="188" t="s">
        <v>74</v>
      </c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90"/>
      <c r="CE52" s="147">
        <v>10000</v>
      </c>
      <c r="CF52" s="148"/>
      <c r="CG52" s="148"/>
      <c r="CH52" s="148"/>
      <c r="CI52" s="148"/>
      <c r="CJ52" s="148"/>
      <c r="CK52" s="148"/>
      <c r="CL52" s="148"/>
      <c r="CM52" s="148"/>
      <c r="CN52" s="148"/>
      <c r="CO52" s="184"/>
      <c r="CP52" s="147"/>
      <c r="CQ52" s="148"/>
      <c r="CR52" s="148"/>
      <c r="CS52" s="148"/>
      <c r="CT52" s="148"/>
      <c r="CU52" s="148"/>
      <c r="CV52" s="148"/>
      <c r="CW52" s="184"/>
      <c r="CX52" s="186"/>
      <c r="CY52" s="186"/>
      <c r="CZ52" s="186"/>
      <c r="DA52" s="186"/>
      <c r="DB52" s="186"/>
      <c r="DC52" s="186"/>
      <c r="DD52" s="186"/>
      <c r="DE52" s="186"/>
      <c r="DF52" s="187"/>
      <c r="DG52" s="147">
        <v>0</v>
      </c>
      <c r="DH52" s="148"/>
      <c r="DI52" s="148"/>
      <c r="DJ52" s="148"/>
      <c r="DK52" s="148"/>
      <c r="DL52" s="148"/>
      <c r="DM52" s="148"/>
      <c r="DN52" s="148"/>
      <c r="DO52" s="148"/>
      <c r="DP52" s="148"/>
      <c r="DQ52" s="184"/>
      <c r="DR52" s="147"/>
      <c r="DS52" s="148"/>
      <c r="DT52" s="148"/>
      <c r="DU52" s="148"/>
      <c r="DV52" s="148"/>
      <c r="DW52" s="148"/>
      <c r="DX52" s="148"/>
      <c r="DY52" s="184"/>
      <c r="DZ52" s="186"/>
      <c r="EA52" s="186"/>
      <c r="EB52" s="186"/>
      <c r="EC52" s="186"/>
      <c r="ED52" s="186"/>
      <c r="EE52" s="186"/>
      <c r="EF52" s="186"/>
      <c r="EG52" s="186"/>
      <c r="EH52" s="187"/>
      <c r="EI52" s="147">
        <v>0</v>
      </c>
      <c r="EJ52" s="148"/>
      <c r="EK52" s="148"/>
      <c r="EL52" s="148"/>
      <c r="EM52" s="148"/>
      <c r="EN52" s="148"/>
      <c r="EO52" s="148"/>
      <c r="EP52" s="148"/>
      <c r="EQ52" s="148"/>
      <c r="ER52" s="148"/>
      <c r="ES52" s="184"/>
      <c r="ET52" s="215"/>
      <c r="EU52" s="216"/>
      <c r="EV52" s="216"/>
      <c r="EW52" s="216"/>
      <c r="EX52" s="216"/>
      <c r="EY52" s="216"/>
      <c r="EZ52" s="216"/>
      <c r="FA52" s="217"/>
      <c r="FB52" s="188"/>
      <c r="FC52" s="189"/>
      <c r="FD52" s="189"/>
      <c r="FE52" s="189"/>
      <c r="FF52" s="189"/>
      <c r="FG52" s="189"/>
      <c r="FH52" s="189"/>
      <c r="FI52" s="189"/>
      <c r="FJ52" s="227"/>
    </row>
    <row r="53" spans="1:166" s="10" customFormat="1" ht="12.75" customHeight="1" thickBot="1">
      <c r="A53" s="250" t="s">
        <v>72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47"/>
      <c r="V53" s="242"/>
      <c r="W53" s="242"/>
      <c r="X53" s="242"/>
      <c r="Y53" s="242"/>
      <c r="Z53" s="242"/>
      <c r="AA53" s="242"/>
      <c r="AB53" s="242"/>
      <c r="AC53" s="242"/>
      <c r="AD53" s="241" t="s">
        <v>66</v>
      </c>
      <c r="AE53" s="242"/>
      <c r="AF53" s="242"/>
      <c r="AG53" s="242"/>
      <c r="AH53" s="242"/>
      <c r="AI53" s="242"/>
      <c r="AJ53" s="242"/>
      <c r="AK53" s="242"/>
      <c r="AL53" s="244"/>
      <c r="AM53" s="241" t="s">
        <v>95</v>
      </c>
      <c r="AN53" s="242"/>
      <c r="AO53" s="242"/>
      <c r="AP53" s="242"/>
      <c r="AQ53" s="242"/>
      <c r="AR53" s="242"/>
      <c r="AS53" s="242"/>
      <c r="AT53" s="242"/>
      <c r="AU53" s="244"/>
      <c r="AV53" s="241" t="s">
        <v>103</v>
      </c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4"/>
      <c r="BH53" s="218" t="s">
        <v>73</v>
      </c>
      <c r="BI53" s="219"/>
      <c r="BJ53" s="219"/>
      <c r="BK53" s="219"/>
      <c r="BL53" s="219"/>
      <c r="BM53" s="219"/>
      <c r="BN53" s="219"/>
      <c r="BO53" s="219"/>
      <c r="BP53" s="251"/>
      <c r="BQ53" s="241" t="s">
        <v>74</v>
      </c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4"/>
      <c r="CE53" s="233">
        <f>10000-9800-200</f>
        <v>0</v>
      </c>
      <c r="CF53" s="234"/>
      <c r="CG53" s="234"/>
      <c r="CH53" s="234"/>
      <c r="CI53" s="234"/>
      <c r="CJ53" s="234"/>
      <c r="CK53" s="234"/>
      <c r="CL53" s="234"/>
      <c r="CM53" s="234"/>
      <c r="CN53" s="234"/>
      <c r="CO53" s="235"/>
      <c r="CP53" s="233"/>
      <c r="CQ53" s="234"/>
      <c r="CR53" s="234"/>
      <c r="CS53" s="234"/>
      <c r="CT53" s="234"/>
      <c r="CU53" s="234"/>
      <c r="CV53" s="234"/>
      <c r="CW53" s="235"/>
      <c r="CX53" s="236"/>
      <c r="CY53" s="236"/>
      <c r="CZ53" s="236"/>
      <c r="DA53" s="236"/>
      <c r="DB53" s="236"/>
      <c r="DC53" s="236"/>
      <c r="DD53" s="236"/>
      <c r="DE53" s="236"/>
      <c r="DF53" s="237"/>
      <c r="DG53" s="233">
        <f>10000-9800-200</f>
        <v>0</v>
      </c>
      <c r="DH53" s="234"/>
      <c r="DI53" s="234"/>
      <c r="DJ53" s="234"/>
      <c r="DK53" s="234"/>
      <c r="DL53" s="234"/>
      <c r="DM53" s="234"/>
      <c r="DN53" s="234"/>
      <c r="DO53" s="234"/>
      <c r="DP53" s="234"/>
      <c r="DQ53" s="235"/>
      <c r="DR53" s="233"/>
      <c r="DS53" s="234"/>
      <c r="DT53" s="234"/>
      <c r="DU53" s="234"/>
      <c r="DV53" s="234"/>
      <c r="DW53" s="234"/>
      <c r="DX53" s="234"/>
      <c r="DY53" s="235"/>
      <c r="DZ53" s="236"/>
      <c r="EA53" s="236"/>
      <c r="EB53" s="236"/>
      <c r="EC53" s="236"/>
      <c r="ED53" s="236"/>
      <c r="EE53" s="236"/>
      <c r="EF53" s="236"/>
      <c r="EG53" s="236"/>
      <c r="EH53" s="237"/>
      <c r="EI53" s="233">
        <f>10000-9800-200</f>
        <v>0</v>
      </c>
      <c r="EJ53" s="234"/>
      <c r="EK53" s="234"/>
      <c r="EL53" s="234"/>
      <c r="EM53" s="234"/>
      <c r="EN53" s="234"/>
      <c r="EO53" s="234"/>
      <c r="EP53" s="234"/>
      <c r="EQ53" s="234"/>
      <c r="ER53" s="234"/>
      <c r="ES53" s="235"/>
      <c r="ET53" s="238"/>
      <c r="EU53" s="239"/>
      <c r="EV53" s="239"/>
      <c r="EW53" s="239"/>
      <c r="EX53" s="239"/>
      <c r="EY53" s="239"/>
      <c r="EZ53" s="239"/>
      <c r="FA53" s="240"/>
      <c r="FB53" s="241"/>
      <c r="FC53" s="242"/>
      <c r="FD53" s="242"/>
      <c r="FE53" s="242"/>
      <c r="FF53" s="242"/>
      <c r="FG53" s="242"/>
      <c r="FH53" s="242"/>
      <c r="FI53" s="242"/>
      <c r="FJ53" s="243"/>
    </row>
    <row r="54" spans="1:166" s="10" customFormat="1" ht="12.75" customHeight="1">
      <c r="A54" s="250" t="s">
        <v>75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47"/>
      <c r="V54" s="242"/>
      <c r="W54" s="242"/>
      <c r="X54" s="242"/>
      <c r="Y54" s="242"/>
      <c r="Z54" s="242"/>
      <c r="AA54" s="242"/>
      <c r="AB54" s="242"/>
      <c r="AC54" s="242"/>
      <c r="AD54" s="241" t="s">
        <v>66</v>
      </c>
      <c r="AE54" s="242"/>
      <c r="AF54" s="242"/>
      <c r="AG54" s="242"/>
      <c r="AH54" s="242"/>
      <c r="AI54" s="242"/>
      <c r="AJ54" s="242"/>
      <c r="AK54" s="242"/>
      <c r="AL54" s="244"/>
      <c r="AM54" s="241" t="s">
        <v>95</v>
      </c>
      <c r="AN54" s="242"/>
      <c r="AO54" s="242"/>
      <c r="AP54" s="242"/>
      <c r="AQ54" s="242"/>
      <c r="AR54" s="242"/>
      <c r="AS54" s="242"/>
      <c r="AT54" s="242"/>
      <c r="AU54" s="244"/>
      <c r="AV54" s="241" t="s">
        <v>103</v>
      </c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4"/>
      <c r="BH54" s="241" t="s">
        <v>76</v>
      </c>
      <c r="BI54" s="242"/>
      <c r="BJ54" s="242"/>
      <c r="BK54" s="242"/>
      <c r="BL54" s="242"/>
      <c r="BM54" s="242"/>
      <c r="BN54" s="242"/>
      <c r="BO54" s="242"/>
      <c r="BP54" s="244"/>
      <c r="BQ54" s="241" t="s">
        <v>77</v>
      </c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4"/>
      <c r="CE54" s="233">
        <v>121700</v>
      </c>
      <c r="CF54" s="234"/>
      <c r="CG54" s="234"/>
      <c r="CH54" s="234"/>
      <c r="CI54" s="234"/>
      <c r="CJ54" s="234"/>
      <c r="CK54" s="234"/>
      <c r="CL54" s="234"/>
      <c r="CM54" s="234"/>
      <c r="CN54" s="234"/>
      <c r="CO54" s="235"/>
      <c r="CP54" s="233"/>
      <c r="CQ54" s="234"/>
      <c r="CR54" s="234"/>
      <c r="CS54" s="234"/>
      <c r="CT54" s="234"/>
      <c r="CU54" s="234"/>
      <c r="CV54" s="234"/>
      <c r="CW54" s="235"/>
      <c r="CX54" s="236"/>
      <c r="CY54" s="236"/>
      <c r="CZ54" s="236"/>
      <c r="DA54" s="236"/>
      <c r="DB54" s="236"/>
      <c r="DC54" s="236"/>
      <c r="DD54" s="236"/>
      <c r="DE54" s="236"/>
      <c r="DF54" s="237"/>
      <c r="DG54" s="233">
        <v>130400</v>
      </c>
      <c r="DH54" s="234"/>
      <c r="DI54" s="234"/>
      <c r="DJ54" s="234"/>
      <c r="DK54" s="234"/>
      <c r="DL54" s="234"/>
      <c r="DM54" s="234"/>
      <c r="DN54" s="234"/>
      <c r="DO54" s="234"/>
      <c r="DP54" s="234"/>
      <c r="DQ54" s="235"/>
      <c r="DR54" s="233"/>
      <c r="DS54" s="234"/>
      <c r="DT54" s="234"/>
      <c r="DU54" s="234"/>
      <c r="DV54" s="234"/>
      <c r="DW54" s="234"/>
      <c r="DX54" s="234"/>
      <c r="DY54" s="235"/>
      <c r="DZ54" s="236"/>
      <c r="EA54" s="236"/>
      <c r="EB54" s="236"/>
      <c r="EC54" s="236"/>
      <c r="ED54" s="236"/>
      <c r="EE54" s="236"/>
      <c r="EF54" s="236"/>
      <c r="EG54" s="236"/>
      <c r="EH54" s="237"/>
      <c r="EI54" s="233">
        <v>130400</v>
      </c>
      <c r="EJ54" s="234"/>
      <c r="EK54" s="234"/>
      <c r="EL54" s="234"/>
      <c r="EM54" s="234"/>
      <c r="EN54" s="234"/>
      <c r="EO54" s="234"/>
      <c r="EP54" s="234"/>
      <c r="EQ54" s="234"/>
      <c r="ER54" s="234"/>
      <c r="ES54" s="235"/>
      <c r="ET54" s="238"/>
      <c r="EU54" s="239"/>
      <c r="EV54" s="239"/>
      <c r="EW54" s="239"/>
      <c r="EX54" s="239"/>
      <c r="EY54" s="239"/>
      <c r="EZ54" s="239"/>
      <c r="FA54" s="240"/>
      <c r="FB54" s="241"/>
      <c r="FC54" s="242"/>
      <c r="FD54" s="242"/>
      <c r="FE54" s="242"/>
      <c r="FF54" s="242"/>
      <c r="FG54" s="242"/>
      <c r="FH54" s="242"/>
      <c r="FI54" s="242"/>
      <c r="FJ54" s="243"/>
    </row>
    <row r="55" spans="1:166" s="10" customFormat="1" ht="58.5" customHeight="1" thickBot="1">
      <c r="A55" s="248" t="s">
        <v>84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9"/>
      <c r="V55" s="219"/>
      <c r="W55" s="219"/>
      <c r="X55" s="219"/>
      <c r="Y55" s="219"/>
      <c r="Z55" s="219"/>
      <c r="AA55" s="219"/>
      <c r="AB55" s="219"/>
      <c r="AC55" s="219"/>
      <c r="AD55" s="188" t="s">
        <v>66</v>
      </c>
      <c r="AE55" s="189"/>
      <c r="AF55" s="189"/>
      <c r="AG55" s="189"/>
      <c r="AH55" s="189"/>
      <c r="AI55" s="189"/>
      <c r="AJ55" s="189"/>
      <c r="AK55" s="189"/>
      <c r="AL55" s="190"/>
      <c r="AM55" s="188" t="s">
        <v>95</v>
      </c>
      <c r="AN55" s="189"/>
      <c r="AO55" s="189"/>
      <c r="AP55" s="189"/>
      <c r="AQ55" s="189"/>
      <c r="AR55" s="189"/>
      <c r="AS55" s="189"/>
      <c r="AT55" s="189"/>
      <c r="AU55" s="190"/>
      <c r="AV55" s="188" t="s">
        <v>104</v>
      </c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90"/>
      <c r="BH55" s="188" t="s">
        <v>85</v>
      </c>
      <c r="BI55" s="189"/>
      <c r="BJ55" s="189"/>
      <c r="BK55" s="189"/>
      <c r="BL55" s="189"/>
      <c r="BM55" s="189"/>
      <c r="BN55" s="189"/>
      <c r="BO55" s="189"/>
      <c r="BP55" s="190"/>
      <c r="BQ55" s="188" t="s">
        <v>96</v>
      </c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90"/>
      <c r="CE55" s="147">
        <v>23000</v>
      </c>
      <c r="CF55" s="148"/>
      <c r="CG55" s="148"/>
      <c r="CH55" s="148"/>
      <c r="CI55" s="148"/>
      <c r="CJ55" s="148"/>
      <c r="CK55" s="148"/>
      <c r="CL55" s="148"/>
      <c r="CM55" s="148"/>
      <c r="CN55" s="148"/>
      <c r="CO55" s="184"/>
      <c r="CP55" s="147"/>
      <c r="CQ55" s="148"/>
      <c r="CR55" s="148"/>
      <c r="CS55" s="148"/>
      <c r="CT55" s="148"/>
      <c r="CU55" s="148"/>
      <c r="CV55" s="148"/>
      <c r="CW55" s="184"/>
      <c r="CX55" s="186"/>
      <c r="CY55" s="186"/>
      <c r="CZ55" s="186"/>
      <c r="DA55" s="186"/>
      <c r="DB55" s="186"/>
      <c r="DC55" s="186"/>
      <c r="DD55" s="186"/>
      <c r="DE55" s="186"/>
      <c r="DF55" s="187"/>
      <c r="DG55" s="147">
        <f>21500-21500</f>
        <v>0</v>
      </c>
      <c r="DH55" s="148"/>
      <c r="DI55" s="148"/>
      <c r="DJ55" s="148"/>
      <c r="DK55" s="148"/>
      <c r="DL55" s="148"/>
      <c r="DM55" s="148"/>
      <c r="DN55" s="148"/>
      <c r="DO55" s="148"/>
      <c r="DP55" s="148"/>
      <c r="DQ55" s="184"/>
      <c r="DR55" s="147"/>
      <c r="DS55" s="148"/>
      <c r="DT55" s="148"/>
      <c r="DU55" s="148"/>
      <c r="DV55" s="148"/>
      <c r="DW55" s="148"/>
      <c r="DX55" s="148"/>
      <c r="DY55" s="184"/>
      <c r="DZ55" s="186"/>
      <c r="EA55" s="186"/>
      <c r="EB55" s="186"/>
      <c r="EC55" s="186"/>
      <c r="ED55" s="186"/>
      <c r="EE55" s="186"/>
      <c r="EF55" s="186"/>
      <c r="EG55" s="186"/>
      <c r="EH55" s="187"/>
      <c r="EI55" s="147">
        <f>21500-21500</f>
        <v>0</v>
      </c>
      <c r="EJ55" s="148"/>
      <c r="EK55" s="148"/>
      <c r="EL55" s="148"/>
      <c r="EM55" s="148"/>
      <c r="EN55" s="148"/>
      <c r="EO55" s="148"/>
      <c r="EP55" s="148"/>
      <c r="EQ55" s="148"/>
      <c r="ER55" s="148"/>
      <c r="ES55" s="184"/>
      <c r="ET55" s="215"/>
      <c r="EU55" s="216"/>
      <c r="EV55" s="216"/>
      <c r="EW55" s="216"/>
      <c r="EX55" s="216"/>
      <c r="EY55" s="216"/>
      <c r="EZ55" s="216"/>
      <c r="FA55" s="217"/>
      <c r="FB55" s="188"/>
      <c r="FC55" s="189"/>
      <c r="FD55" s="189"/>
      <c r="FE55" s="189"/>
      <c r="FF55" s="189"/>
      <c r="FG55" s="189"/>
      <c r="FH55" s="189"/>
      <c r="FI55" s="189"/>
      <c r="FJ55" s="227"/>
    </row>
    <row r="56" spans="1:166" s="10" customFormat="1" ht="63" customHeight="1">
      <c r="A56" s="245" t="s">
        <v>131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6"/>
      <c r="U56" s="247"/>
      <c r="V56" s="242"/>
      <c r="W56" s="242"/>
      <c r="X56" s="242"/>
      <c r="Y56" s="242"/>
      <c r="Z56" s="242"/>
      <c r="AA56" s="242"/>
      <c r="AB56" s="242"/>
      <c r="AC56" s="242"/>
      <c r="AD56" s="241" t="s">
        <v>66</v>
      </c>
      <c r="AE56" s="242"/>
      <c r="AF56" s="242"/>
      <c r="AG56" s="242"/>
      <c r="AH56" s="242"/>
      <c r="AI56" s="242"/>
      <c r="AJ56" s="242"/>
      <c r="AK56" s="242"/>
      <c r="AL56" s="244"/>
      <c r="AM56" s="241" t="s">
        <v>95</v>
      </c>
      <c r="AN56" s="242"/>
      <c r="AO56" s="242"/>
      <c r="AP56" s="242"/>
      <c r="AQ56" s="242"/>
      <c r="AR56" s="242"/>
      <c r="AS56" s="242"/>
      <c r="AT56" s="242"/>
      <c r="AU56" s="244"/>
      <c r="AV56" s="241" t="s">
        <v>119</v>
      </c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4"/>
      <c r="BH56" s="241" t="s">
        <v>85</v>
      </c>
      <c r="BI56" s="242"/>
      <c r="BJ56" s="242"/>
      <c r="BK56" s="242"/>
      <c r="BL56" s="242"/>
      <c r="BM56" s="242"/>
      <c r="BN56" s="242"/>
      <c r="BO56" s="242"/>
      <c r="BP56" s="244"/>
      <c r="BQ56" s="241" t="s">
        <v>81</v>
      </c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4"/>
      <c r="CE56" s="233"/>
      <c r="CF56" s="234"/>
      <c r="CG56" s="234"/>
      <c r="CH56" s="234"/>
      <c r="CI56" s="234"/>
      <c r="CJ56" s="234"/>
      <c r="CK56" s="234"/>
      <c r="CL56" s="234"/>
      <c r="CM56" s="234"/>
      <c r="CN56" s="234"/>
      <c r="CO56" s="235"/>
      <c r="CP56" s="233"/>
      <c r="CQ56" s="234"/>
      <c r="CR56" s="234"/>
      <c r="CS56" s="234"/>
      <c r="CT56" s="234"/>
      <c r="CU56" s="234"/>
      <c r="CV56" s="234"/>
      <c r="CW56" s="235"/>
      <c r="CX56" s="236"/>
      <c r="CY56" s="236"/>
      <c r="CZ56" s="236"/>
      <c r="DA56" s="236"/>
      <c r="DB56" s="236"/>
      <c r="DC56" s="236"/>
      <c r="DD56" s="236"/>
      <c r="DE56" s="236"/>
      <c r="DF56" s="237"/>
      <c r="DG56" s="233"/>
      <c r="DH56" s="234"/>
      <c r="DI56" s="234"/>
      <c r="DJ56" s="234"/>
      <c r="DK56" s="234"/>
      <c r="DL56" s="234"/>
      <c r="DM56" s="234"/>
      <c r="DN56" s="234"/>
      <c r="DO56" s="234"/>
      <c r="DP56" s="234"/>
      <c r="DQ56" s="235"/>
      <c r="DR56" s="233"/>
      <c r="DS56" s="234"/>
      <c r="DT56" s="234"/>
      <c r="DU56" s="234"/>
      <c r="DV56" s="234"/>
      <c r="DW56" s="234"/>
      <c r="DX56" s="234"/>
      <c r="DY56" s="235"/>
      <c r="DZ56" s="236"/>
      <c r="EA56" s="236"/>
      <c r="EB56" s="236"/>
      <c r="EC56" s="236"/>
      <c r="ED56" s="236"/>
      <c r="EE56" s="236"/>
      <c r="EF56" s="236"/>
      <c r="EG56" s="236"/>
      <c r="EH56" s="237"/>
      <c r="EI56" s="233"/>
      <c r="EJ56" s="234"/>
      <c r="EK56" s="234"/>
      <c r="EL56" s="234"/>
      <c r="EM56" s="234"/>
      <c r="EN56" s="234"/>
      <c r="EO56" s="234"/>
      <c r="EP56" s="234"/>
      <c r="EQ56" s="234"/>
      <c r="ER56" s="234"/>
      <c r="ES56" s="235"/>
      <c r="ET56" s="238"/>
      <c r="EU56" s="239"/>
      <c r="EV56" s="239"/>
      <c r="EW56" s="239"/>
      <c r="EX56" s="239"/>
      <c r="EY56" s="239"/>
      <c r="EZ56" s="239"/>
      <c r="FA56" s="240"/>
      <c r="FB56" s="241"/>
      <c r="FC56" s="242"/>
      <c r="FD56" s="242"/>
      <c r="FE56" s="242"/>
      <c r="FF56" s="242"/>
      <c r="FG56" s="242"/>
      <c r="FH56" s="242"/>
      <c r="FI56" s="242"/>
      <c r="FJ56" s="243"/>
    </row>
    <row r="57" spans="1:166" s="10" customFormat="1" ht="15" customHeight="1">
      <c r="A57" s="202" t="s">
        <v>132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3"/>
      <c r="U57" s="188"/>
      <c r="V57" s="189"/>
      <c r="W57" s="189"/>
      <c r="X57" s="189"/>
      <c r="Y57" s="189"/>
      <c r="Z57" s="189"/>
      <c r="AA57" s="189"/>
      <c r="AB57" s="189"/>
      <c r="AC57" s="190"/>
      <c r="AD57" s="188" t="s">
        <v>66</v>
      </c>
      <c r="AE57" s="189"/>
      <c r="AF57" s="189"/>
      <c r="AG57" s="189"/>
      <c r="AH57" s="189"/>
      <c r="AI57" s="189"/>
      <c r="AJ57" s="189"/>
      <c r="AK57" s="189"/>
      <c r="AL57" s="190"/>
      <c r="AM57" s="188" t="s">
        <v>95</v>
      </c>
      <c r="AN57" s="189"/>
      <c r="AO57" s="189"/>
      <c r="AP57" s="189"/>
      <c r="AQ57" s="189"/>
      <c r="AR57" s="189"/>
      <c r="AS57" s="189"/>
      <c r="AT57" s="189"/>
      <c r="AU57" s="190"/>
      <c r="AV57" s="188" t="s">
        <v>122</v>
      </c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90"/>
      <c r="BH57" s="188" t="s">
        <v>68</v>
      </c>
      <c r="BI57" s="189"/>
      <c r="BJ57" s="189"/>
      <c r="BK57" s="189"/>
      <c r="BL57" s="189"/>
      <c r="BM57" s="189"/>
      <c r="BN57" s="189"/>
      <c r="BO57" s="189"/>
      <c r="BP57" s="190"/>
      <c r="BQ57" s="188" t="s">
        <v>70</v>
      </c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90"/>
      <c r="CE57" s="191">
        <f>Лист1!H17</f>
        <v>9152</v>
      </c>
      <c r="CF57" s="192"/>
      <c r="CG57" s="192"/>
      <c r="CH57" s="192"/>
      <c r="CI57" s="192"/>
      <c r="CJ57" s="192"/>
      <c r="CK57" s="192"/>
      <c r="CL57" s="192"/>
      <c r="CM57" s="192"/>
      <c r="CN57" s="192"/>
      <c r="CO57" s="193"/>
      <c r="CP57" s="147"/>
      <c r="CQ57" s="148"/>
      <c r="CR57" s="148"/>
      <c r="CS57" s="148"/>
      <c r="CT57" s="148"/>
      <c r="CU57" s="148"/>
      <c r="CV57" s="148"/>
      <c r="CW57" s="184"/>
      <c r="CX57" s="185"/>
      <c r="CY57" s="186"/>
      <c r="CZ57" s="186"/>
      <c r="DA57" s="186"/>
      <c r="DB57" s="186"/>
      <c r="DC57" s="186"/>
      <c r="DD57" s="186"/>
      <c r="DE57" s="186"/>
      <c r="DF57" s="187"/>
      <c r="DG57" s="147">
        <v>12480</v>
      </c>
      <c r="DH57" s="148"/>
      <c r="DI57" s="148"/>
      <c r="DJ57" s="148"/>
      <c r="DK57" s="148"/>
      <c r="DL57" s="148"/>
      <c r="DM57" s="148"/>
      <c r="DN57" s="148"/>
      <c r="DO57" s="148"/>
      <c r="DP57" s="148"/>
      <c r="DQ57" s="184"/>
      <c r="DR57" s="147"/>
      <c r="DS57" s="148"/>
      <c r="DT57" s="148"/>
      <c r="DU57" s="148"/>
      <c r="DV57" s="148"/>
      <c r="DW57" s="148"/>
      <c r="DX57" s="148"/>
      <c r="DY57" s="184"/>
      <c r="DZ57" s="185"/>
      <c r="EA57" s="186"/>
      <c r="EB57" s="186"/>
      <c r="EC57" s="186"/>
      <c r="ED57" s="186"/>
      <c r="EE57" s="186"/>
      <c r="EF57" s="186"/>
      <c r="EG57" s="186"/>
      <c r="EH57" s="187"/>
      <c r="EI57" s="147">
        <v>0</v>
      </c>
      <c r="EJ57" s="148"/>
      <c r="EK57" s="148"/>
      <c r="EL57" s="148"/>
      <c r="EM57" s="148"/>
      <c r="EN57" s="148"/>
      <c r="EO57" s="148"/>
      <c r="EP57" s="148"/>
      <c r="EQ57" s="148"/>
      <c r="ER57" s="148"/>
      <c r="ES57" s="184"/>
      <c r="ET57" s="147"/>
      <c r="EU57" s="148"/>
      <c r="EV57" s="148"/>
      <c r="EW57" s="148"/>
      <c r="EX57" s="148"/>
      <c r="EY57" s="148"/>
      <c r="EZ57" s="148"/>
      <c r="FA57" s="184"/>
      <c r="FB57" s="185"/>
      <c r="FC57" s="186"/>
      <c r="FD57" s="186"/>
      <c r="FE57" s="186"/>
      <c r="FF57" s="186"/>
      <c r="FG57" s="186"/>
      <c r="FH57" s="186"/>
      <c r="FI57" s="186"/>
      <c r="FJ57" s="187"/>
    </row>
    <row r="58" spans="1:166" s="10" customFormat="1" ht="1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5"/>
      <c r="U58" s="188"/>
      <c r="V58" s="189"/>
      <c r="W58" s="189"/>
      <c r="X58" s="189"/>
      <c r="Y58" s="189"/>
      <c r="Z58" s="189"/>
      <c r="AA58" s="189"/>
      <c r="AB58" s="189"/>
      <c r="AC58" s="190"/>
      <c r="AD58" s="188" t="s">
        <v>66</v>
      </c>
      <c r="AE58" s="189"/>
      <c r="AF58" s="189"/>
      <c r="AG58" s="189"/>
      <c r="AH58" s="189"/>
      <c r="AI58" s="189"/>
      <c r="AJ58" s="189"/>
      <c r="AK58" s="189"/>
      <c r="AL58" s="190"/>
      <c r="AM58" s="188" t="s">
        <v>95</v>
      </c>
      <c r="AN58" s="189"/>
      <c r="AO58" s="189"/>
      <c r="AP58" s="189"/>
      <c r="AQ58" s="189"/>
      <c r="AR58" s="189"/>
      <c r="AS58" s="189"/>
      <c r="AT58" s="189"/>
      <c r="AU58" s="190"/>
      <c r="AV58" s="188" t="s">
        <v>122</v>
      </c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90"/>
      <c r="BH58" s="188" t="s">
        <v>76</v>
      </c>
      <c r="BI58" s="189"/>
      <c r="BJ58" s="189"/>
      <c r="BK58" s="189"/>
      <c r="BL58" s="189"/>
      <c r="BM58" s="189"/>
      <c r="BN58" s="189"/>
      <c r="BO58" s="189"/>
      <c r="BP58" s="190"/>
      <c r="BQ58" s="188" t="s">
        <v>77</v>
      </c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90"/>
      <c r="CE58" s="191">
        <f>Лист1!H18</f>
        <v>2763.9</v>
      </c>
      <c r="CF58" s="192"/>
      <c r="CG58" s="192"/>
      <c r="CH58" s="192"/>
      <c r="CI58" s="192"/>
      <c r="CJ58" s="192"/>
      <c r="CK58" s="192"/>
      <c r="CL58" s="192"/>
      <c r="CM58" s="192"/>
      <c r="CN58" s="192"/>
      <c r="CO58" s="193"/>
      <c r="CP58" s="147"/>
      <c r="CQ58" s="148"/>
      <c r="CR58" s="148"/>
      <c r="CS58" s="148"/>
      <c r="CT58" s="148"/>
      <c r="CU58" s="148"/>
      <c r="CV58" s="148"/>
      <c r="CW58" s="184"/>
      <c r="CX58" s="185"/>
      <c r="CY58" s="186"/>
      <c r="CZ58" s="186"/>
      <c r="DA58" s="186"/>
      <c r="DB58" s="186"/>
      <c r="DC58" s="186"/>
      <c r="DD58" s="186"/>
      <c r="DE58" s="186"/>
      <c r="DF58" s="187"/>
      <c r="DG58" s="147">
        <v>3768.96</v>
      </c>
      <c r="DH58" s="148"/>
      <c r="DI58" s="148"/>
      <c r="DJ58" s="148"/>
      <c r="DK58" s="148"/>
      <c r="DL58" s="148"/>
      <c r="DM58" s="148"/>
      <c r="DN58" s="148"/>
      <c r="DO58" s="148"/>
      <c r="DP58" s="148"/>
      <c r="DQ58" s="184"/>
      <c r="DR58" s="147"/>
      <c r="DS58" s="148"/>
      <c r="DT58" s="148"/>
      <c r="DU58" s="148"/>
      <c r="DV58" s="148"/>
      <c r="DW58" s="148"/>
      <c r="DX58" s="148"/>
      <c r="DY58" s="184"/>
      <c r="DZ58" s="185"/>
      <c r="EA58" s="186"/>
      <c r="EB58" s="186"/>
      <c r="EC58" s="186"/>
      <c r="ED58" s="186"/>
      <c r="EE58" s="186"/>
      <c r="EF58" s="186"/>
      <c r="EG58" s="186"/>
      <c r="EH58" s="187"/>
      <c r="EI58" s="147">
        <v>0</v>
      </c>
      <c r="EJ58" s="148"/>
      <c r="EK58" s="148"/>
      <c r="EL58" s="148"/>
      <c r="EM58" s="148"/>
      <c r="EN58" s="148"/>
      <c r="EO58" s="148"/>
      <c r="EP58" s="148"/>
      <c r="EQ58" s="148"/>
      <c r="ER58" s="148"/>
      <c r="ES58" s="184"/>
      <c r="ET58" s="147"/>
      <c r="EU58" s="148"/>
      <c r="EV58" s="148"/>
      <c r="EW58" s="148"/>
      <c r="EX58" s="148"/>
      <c r="EY58" s="148"/>
      <c r="EZ58" s="148"/>
      <c r="FA58" s="184"/>
      <c r="FB58" s="185"/>
      <c r="FC58" s="186"/>
      <c r="FD58" s="186"/>
      <c r="FE58" s="186"/>
      <c r="FF58" s="186"/>
      <c r="FG58" s="186"/>
      <c r="FH58" s="186"/>
      <c r="FI58" s="186"/>
      <c r="FJ58" s="187"/>
    </row>
    <row r="59" spans="1:166" s="10" customFormat="1" ht="1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5"/>
      <c r="U59" s="188"/>
      <c r="V59" s="189"/>
      <c r="W59" s="189"/>
      <c r="X59" s="189"/>
      <c r="Y59" s="189"/>
      <c r="Z59" s="189"/>
      <c r="AA59" s="189"/>
      <c r="AB59" s="189"/>
      <c r="AC59" s="190"/>
      <c r="AD59" s="188" t="s">
        <v>66</v>
      </c>
      <c r="AE59" s="189"/>
      <c r="AF59" s="189"/>
      <c r="AG59" s="189"/>
      <c r="AH59" s="189"/>
      <c r="AI59" s="189"/>
      <c r="AJ59" s="189"/>
      <c r="AK59" s="189"/>
      <c r="AL59" s="190"/>
      <c r="AM59" s="188" t="s">
        <v>95</v>
      </c>
      <c r="AN59" s="189"/>
      <c r="AO59" s="189"/>
      <c r="AP59" s="189"/>
      <c r="AQ59" s="189"/>
      <c r="AR59" s="189"/>
      <c r="AS59" s="189"/>
      <c r="AT59" s="189"/>
      <c r="AU59" s="190"/>
      <c r="AV59" s="188" t="s">
        <v>123</v>
      </c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90"/>
      <c r="BH59" s="188" t="s">
        <v>85</v>
      </c>
      <c r="BI59" s="189"/>
      <c r="BJ59" s="189"/>
      <c r="BK59" s="189"/>
      <c r="BL59" s="189"/>
      <c r="BM59" s="189"/>
      <c r="BN59" s="189"/>
      <c r="BO59" s="189"/>
      <c r="BP59" s="190"/>
      <c r="BQ59" s="188" t="s">
        <v>82</v>
      </c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90"/>
      <c r="CE59" s="191">
        <f>Лист1!H19</f>
        <v>1000</v>
      </c>
      <c r="CF59" s="192"/>
      <c r="CG59" s="192"/>
      <c r="CH59" s="192"/>
      <c r="CI59" s="192"/>
      <c r="CJ59" s="192"/>
      <c r="CK59" s="192"/>
      <c r="CL59" s="192"/>
      <c r="CM59" s="192"/>
      <c r="CN59" s="192"/>
      <c r="CO59" s="193"/>
      <c r="CP59" s="147"/>
      <c r="CQ59" s="148"/>
      <c r="CR59" s="148"/>
      <c r="CS59" s="148"/>
      <c r="CT59" s="148"/>
      <c r="CU59" s="148"/>
      <c r="CV59" s="148"/>
      <c r="CW59" s="184"/>
      <c r="CX59" s="185"/>
      <c r="CY59" s="186"/>
      <c r="CZ59" s="186"/>
      <c r="DA59" s="186"/>
      <c r="DB59" s="186"/>
      <c r="DC59" s="186"/>
      <c r="DD59" s="186"/>
      <c r="DE59" s="186"/>
      <c r="DF59" s="187"/>
      <c r="DG59" s="147">
        <v>0</v>
      </c>
      <c r="DH59" s="148"/>
      <c r="DI59" s="148"/>
      <c r="DJ59" s="148"/>
      <c r="DK59" s="148"/>
      <c r="DL59" s="148"/>
      <c r="DM59" s="148"/>
      <c r="DN59" s="148"/>
      <c r="DO59" s="148"/>
      <c r="DP59" s="148"/>
      <c r="DQ59" s="184"/>
      <c r="DR59" s="147"/>
      <c r="DS59" s="148"/>
      <c r="DT59" s="148"/>
      <c r="DU59" s="148"/>
      <c r="DV59" s="148"/>
      <c r="DW59" s="148"/>
      <c r="DX59" s="148"/>
      <c r="DY59" s="184"/>
      <c r="DZ59" s="185"/>
      <c r="EA59" s="186"/>
      <c r="EB59" s="186"/>
      <c r="EC59" s="186"/>
      <c r="ED59" s="186"/>
      <c r="EE59" s="186"/>
      <c r="EF59" s="186"/>
      <c r="EG59" s="186"/>
      <c r="EH59" s="187"/>
      <c r="EI59" s="147">
        <v>0</v>
      </c>
      <c r="EJ59" s="148"/>
      <c r="EK59" s="148"/>
      <c r="EL59" s="148"/>
      <c r="EM59" s="148"/>
      <c r="EN59" s="148"/>
      <c r="EO59" s="148"/>
      <c r="EP59" s="148"/>
      <c r="EQ59" s="148"/>
      <c r="ER59" s="148"/>
      <c r="ES59" s="184"/>
      <c r="ET59" s="147"/>
      <c r="EU59" s="148"/>
      <c r="EV59" s="148"/>
      <c r="EW59" s="148"/>
      <c r="EX59" s="148"/>
      <c r="EY59" s="148"/>
      <c r="EZ59" s="148"/>
      <c r="FA59" s="184"/>
      <c r="FB59" s="185"/>
      <c r="FC59" s="186"/>
      <c r="FD59" s="186"/>
      <c r="FE59" s="186"/>
      <c r="FF59" s="186"/>
      <c r="FG59" s="186"/>
      <c r="FH59" s="186"/>
      <c r="FI59" s="186"/>
      <c r="FJ59" s="187"/>
    </row>
    <row r="60" spans="1:166" s="10" customFormat="1" ht="1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5"/>
      <c r="U60" s="188"/>
      <c r="V60" s="189"/>
      <c r="W60" s="189"/>
      <c r="X60" s="189"/>
      <c r="Y60" s="189"/>
      <c r="Z60" s="189"/>
      <c r="AA60" s="189"/>
      <c r="AB60" s="189"/>
      <c r="AC60" s="190"/>
      <c r="AD60" s="188" t="s">
        <v>66</v>
      </c>
      <c r="AE60" s="189"/>
      <c r="AF60" s="189"/>
      <c r="AG60" s="189"/>
      <c r="AH60" s="189"/>
      <c r="AI60" s="189"/>
      <c r="AJ60" s="189"/>
      <c r="AK60" s="189"/>
      <c r="AL60" s="190"/>
      <c r="AM60" s="188" t="s">
        <v>95</v>
      </c>
      <c r="AN60" s="189"/>
      <c r="AO60" s="189"/>
      <c r="AP60" s="189"/>
      <c r="AQ60" s="189"/>
      <c r="AR60" s="189"/>
      <c r="AS60" s="189"/>
      <c r="AT60" s="189"/>
      <c r="AU60" s="190"/>
      <c r="AV60" s="188" t="s">
        <v>124</v>
      </c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90"/>
      <c r="BH60" s="188" t="s">
        <v>85</v>
      </c>
      <c r="BI60" s="189"/>
      <c r="BJ60" s="189"/>
      <c r="BK60" s="189"/>
      <c r="BL60" s="189"/>
      <c r="BM60" s="189"/>
      <c r="BN60" s="189"/>
      <c r="BO60" s="189"/>
      <c r="BP60" s="190"/>
      <c r="BQ60" s="188" t="s">
        <v>82</v>
      </c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90"/>
      <c r="CE60" s="147">
        <v>0</v>
      </c>
      <c r="CF60" s="148"/>
      <c r="CG60" s="148"/>
      <c r="CH60" s="148"/>
      <c r="CI60" s="148"/>
      <c r="CJ60" s="148"/>
      <c r="CK60" s="148"/>
      <c r="CL60" s="148"/>
      <c r="CM60" s="148"/>
      <c r="CN60" s="148"/>
      <c r="CO60" s="184"/>
      <c r="CP60" s="147"/>
      <c r="CQ60" s="148"/>
      <c r="CR60" s="148"/>
      <c r="CS60" s="148"/>
      <c r="CT60" s="148"/>
      <c r="CU60" s="148"/>
      <c r="CV60" s="148"/>
      <c r="CW60" s="184"/>
      <c r="CX60" s="185"/>
      <c r="CY60" s="186"/>
      <c r="CZ60" s="186"/>
      <c r="DA60" s="186"/>
      <c r="DB60" s="186"/>
      <c r="DC60" s="186"/>
      <c r="DD60" s="186"/>
      <c r="DE60" s="186"/>
      <c r="DF60" s="187"/>
      <c r="DG60" s="147">
        <v>6300</v>
      </c>
      <c r="DH60" s="148"/>
      <c r="DI60" s="148"/>
      <c r="DJ60" s="148"/>
      <c r="DK60" s="148"/>
      <c r="DL60" s="148"/>
      <c r="DM60" s="148"/>
      <c r="DN60" s="148"/>
      <c r="DO60" s="148"/>
      <c r="DP60" s="148"/>
      <c r="DQ60" s="184"/>
      <c r="DR60" s="147"/>
      <c r="DS60" s="148"/>
      <c r="DT60" s="148"/>
      <c r="DU60" s="148"/>
      <c r="DV60" s="148"/>
      <c r="DW60" s="148"/>
      <c r="DX60" s="148"/>
      <c r="DY60" s="184"/>
      <c r="DZ60" s="185"/>
      <c r="EA60" s="186"/>
      <c r="EB60" s="186"/>
      <c r="EC60" s="186"/>
      <c r="ED60" s="186"/>
      <c r="EE60" s="186"/>
      <c r="EF60" s="186"/>
      <c r="EG60" s="186"/>
      <c r="EH60" s="187"/>
      <c r="EI60" s="147">
        <v>0</v>
      </c>
      <c r="EJ60" s="148"/>
      <c r="EK60" s="148"/>
      <c r="EL60" s="148"/>
      <c r="EM60" s="148"/>
      <c r="EN60" s="148"/>
      <c r="EO60" s="148"/>
      <c r="EP60" s="148"/>
      <c r="EQ60" s="148"/>
      <c r="ER60" s="148"/>
      <c r="ES60" s="184"/>
      <c r="ET60" s="147"/>
      <c r="EU60" s="148"/>
      <c r="EV60" s="148"/>
      <c r="EW60" s="148"/>
      <c r="EX60" s="148"/>
      <c r="EY60" s="148"/>
      <c r="EZ60" s="148"/>
      <c r="FA60" s="184"/>
      <c r="FB60" s="185"/>
      <c r="FC60" s="186"/>
      <c r="FD60" s="186"/>
      <c r="FE60" s="186"/>
      <c r="FF60" s="186"/>
      <c r="FG60" s="186"/>
      <c r="FH60" s="186"/>
      <c r="FI60" s="186"/>
      <c r="FJ60" s="187"/>
    </row>
    <row r="61" spans="1:166" s="10" customFormat="1" ht="1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5"/>
      <c r="U61" s="188"/>
      <c r="V61" s="189"/>
      <c r="W61" s="189"/>
      <c r="X61" s="189"/>
      <c r="Y61" s="189"/>
      <c r="Z61" s="189"/>
      <c r="AA61" s="189"/>
      <c r="AB61" s="189"/>
      <c r="AC61" s="190"/>
      <c r="AD61" s="188" t="s">
        <v>66</v>
      </c>
      <c r="AE61" s="189"/>
      <c r="AF61" s="189"/>
      <c r="AG61" s="189"/>
      <c r="AH61" s="189"/>
      <c r="AI61" s="189"/>
      <c r="AJ61" s="189"/>
      <c r="AK61" s="189"/>
      <c r="AL61" s="190"/>
      <c r="AM61" s="188" t="s">
        <v>95</v>
      </c>
      <c r="AN61" s="189"/>
      <c r="AO61" s="189"/>
      <c r="AP61" s="189"/>
      <c r="AQ61" s="189"/>
      <c r="AR61" s="189"/>
      <c r="AS61" s="189"/>
      <c r="AT61" s="189"/>
      <c r="AU61" s="190"/>
      <c r="AV61" s="188" t="s">
        <v>124</v>
      </c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90"/>
      <c r="BH61" s="188" t="s">
        <v>85</v>
      </c>
      <c r="BI61" s="189"/>
      <c r="BJ61" s="189"/>
      <c r="BK61" s="189"/>
      <c r="BL61" s="189"/>
      <c r="BM61" s="189"/>
      <c r="BN61" s="189"/>
      <c r="BO61" s="189"/>
      <c r="BP61" s="190"/>
      <c r="BQ61" s="188" t="s">
        <v>82</v>
      </c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90"/>
      <c r="CE61" s="191">
        <f>Лист1!H20</f>
        <v>10000</v>
      </c>
      <c r="CF61" s="192"/>
      <c r="CG61" s="192"/>
      <c r="CH61" s="192"/>
      <c r="CI61" s="192"/>
      <c r="CJ61" s="192"/>
      <c r="CK61" s="192"/>
      <c r="CL61" s="192"/>
      <c r="CM61" s="192"/>
      <c r="CN61" s="192"/>
      <c r="CO61" s="193"/>
      <c r="CP61" s="147"/>
      <c r="CQ61" s="148"/>
      <c r="CR61" s="148"/>
      <c r="CS61" s="148"/>
      <c r="CT61" s="148"/>
      <c r="CU61" s="148"/>
      <c r="CV61" s="148"/>
      <c r="CW61" s="184"/>
      <c r="CX61" s="185"/>
      <c r="CY61" s="186"/>
      <c r="CZ61" s="186"/>
      <c r="DA61" s="186"/>
      <c r="DB61" s="186"/>
      <c r="DC61" s="186"/>
      <c r="DD61" s="186"/>
      <c r="DE61" s="186"/>
      <c r="DF61" s="187"/>
      <c r="DG61" s="147">
        <v>6300</v>
      </c>
      <c r="DH61" s="148"/>
      <c r="DI61" s="148"/>
      <c r="DJ61" s="148"/>
      <c r="DK61" s="148"/>
      <c r="DL61" s="148"/>
      <c r="DM61" s="148"/>
      <c r="DN61" s="148"/>
      <c r="DO61" s="148"/>
      <c r="DP61" s="148"/>
      <c r="DQ61" s="184"/>
      <c r="DR61" s="147"/>
      <c r="DS61" s="148"/>
      <c r="DT61" s="148"/>
      <c r="DU61" s="148"/>
      <c r="DV61" s="148"/>
      <c r="DW61" s="148"/>
      <c r="DX61" s="148"/>
      <c r="DY61" s="184"/>
      <c r="DZ61" s="185"/>
      <c r="EA61" s="186"/>
      <c r="EB61" s="186"/>
      <c r="EC61" s="186"/>
      <c r="ED61" s="186"/>
      <c r="EE61" s="186"/>
      <c r="EF61" s="186"/>
      <c r="EG61" s="186"/>
      <c r="EH61" s="187"/>
      <c r="EI61" s="147">
        <v>0</v>
      </c>
      <c r="EJ61" s="148"/>
      <c r="EK61" s="148"/>
      <c r="EL61" s="148"/>
      <c r="EM61" s="148"/>
      <c r="EN61" s="148"/>
      <c r="EO61" s="148"/>
      <c r="EP61" s="148"/>
      <c r="EQ61" s="148"/>
      <c r="ER61" s="148"/>
      <c r="ES61" s="184"/>
      <c r="ET61" s="147"/>
      <c r="EU61" s="148"/>
      <c r="EV61" s="148"/>
      <c r="EW61" s="148"/>
      <c r="EX61" s="148"/>
      <c r="EY61" s="148"/>
      <c r="EZ61" s="148"/>
      <c r="FA61" s="184"/>
      <c r="FB61" s="185"/>
      <c r="FC61" s="186"/>
      <c r="FD61" s="186"/>
      <c r="FE61" s="186"/>
      <c r="FF61" s="186"/>
      <c r="FG61" s="186"/>
      <c r="FH61" s="186"/>
      <c r="FI61" s="186"/>
      <c r="FJ61" s="187"/>
    </row>
    <row r="62" spans="1:166" s="10" customFormat="1" ht="15" customHeight="1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7"/>
      <c r="U62" s="188"/>
      <c r="V62" s="189"/>
      <c r="W62" s="189"/>
      <c r="X62" s="189"/>
      <c r="Y62" s="189"/>
      <c r="Z62" s="189"/>
      <c r="AA62" s="189"/>
      <c r="AB62" s="189"/>
      <c r="AC62" s="190"/>
      <c r="AD62" s="188" t="s">
        <v>66</v>
      </c>
      <c r="AE62" s="189"/>
      <c r="AF62" s="189"/>
      <c r="AG62" s="189"/>
      <c r="AH62" s="189"/>
      <c r="AI62" s="189"/>
      <c r="AJ62" s="189"/>
      <c r="AK62" s="189"/>
      <c r="AL62" s="190"/>
      <c r="AM62" s="188" t="s">
        <v>95</v>
      </c>
      <c r="AN62" s="189"/>
      <c r="AO62" s="189"/>
      <c r="AP62" s="189"/>
      <c r="AQ62" s="189"/>
      <c r="AR62" s="189"/>
      <c r="AS62" s="189"/>
      <c r="AT62" s="189"/>
      <c r="AU62" s="190"/>
      <c r="AV62" s="188" t="s">
        <v>124</v>
      </c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90"/>
      <c r="BH62" s="188" t="s">
        <v>85</v>
      </c>
      <c r="BI62" s="189"/>
      <c r="BJ62" s="189"/>
      <c r="BK62" s="189"/>
      <c r="BL62" s="189"/>
      <c r="BM62" s="189"/>
      <c r="BN62" s="189"/>
      <c r="BO62" s="189"/>
      <c r="BP62" s="190"/>
      <c r="BQ62" s="188" t="s">
        <v>96</v>
      </c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90"/>
      <c r="CE62" s="191">
        <f>Лист1!H21</f>
        <v>549.16</v>
      </c>
      <c r="CF62" s="192"/>
      <c r="CG62" s="192"/>
      <c r="CH62" s="192"/>
      <c r="CI62" s="192"/>
      <c r="CJ62" s="192"/>
      <c r="CK62" s="192"/>
      <c r="CL62" s="192"/>
      <c r="CM62" s="192"/>
      <c r="CN62" s="192"/>
      <c r="CO62" s="193"/>
      <c r="CP62" s="147"/>
      <c r="CQ62" s="148"/>
      <c r="CR62" s="148"/>
      <c r="CS62" s="148"/>
      <c r="CT62" s="148"/>
      <c r="CU62" s="148"/>
      <c r="CV62" s="148"/>
      <c r="CW62" s="184"/>
      <c r="CX62" s="185"/>
      <c r="CY62" s="186"/>
      <c r="CZ62" s="186"/>
      <c r="DA62" s="186"/>
      <c r="DB62" s="186"/>
      <c r="DC62" s="186"/>
      <c r="DD62" s="186"/>
      <c r="DE62" s="186"/>
      <c r="DF62" s="187"/>
      <c r="DG62" s="147">
        <v>6300</v>
      </c>
      <c r="DH62" s="148"/>
      <c r="DI62" s="148"/>
      <c r="DJ62" s="148"/>
      <c r="DK62" s="148"/>
      <c r="DL62" s="148"/>
      <c r="DM62" s="148"/>
      <c r="DN62" s="148"/>
      <c r="DO62" s="148"/>
      <c r="DP62" s="148"/>
      <c r="DQ62" s="184"/>
      <c r="DR62" s="147"/>
      <c r="DS62" s="148"/>
      <c r="DT62" s="148"/>
      <c r="DU62" s="148"/>
      <c r="DV62" s="148"/>
      <c r="DW62" s="148"/>
      <c r="DX62" s="148"/>
      <c r="DY62" s="184"/>
      <c r="DZ62" s="185"/>
      <c r="EA62" s="186"/>
      <c r="EB62" s="186"/>
      <c r="EC62" s="186"/>
      <c r="ED62" s="186"/>
      <c r="EE62" s="186"/>
      <c r="EF62" s="186"/>
      <c r="EG62" s="186"/>
      <c r="EH62" s="187"/>
      <c r="EI62" s="147">
        <v>0</v>
      </c>
      <c r="EJ62" s="148"/>
      <c r="EK62" s="148"/>
      <c r="EL62" s="148"/>
      <c r="EM62" s="148"/>
      <c r="EN62" s="148"/>
      <c r="EO62" s="148"/>
      <c r="EP62" s="148"/>
      <c r="EQ62" s="148"/>
      <c r="ER62" s="148"/>
      <c r="ES62" s="184"/>
      <c r="ET62" s="147"/>
      <c r="EU62" s="148"/>
      <c r="EV62" s="148"/>
      <c r="EW62" s="148"/>
      <c r="EX62" s="148"/>
      <c r="EY62" s="148"/>
      <c r="EZ62" s="148"/>
      <c r="FA62" s="184"/>
      <c r="FB62" s="185"/>
      <c r="FC62" s="186"/>
      <c r="FD62" s="186"/>
      <c r="FE62" s="186"/>
      <c r="FF62" s="186"/>
      <c r="FG62" s="186"/>
      <c r="FH62" s="186"/>
      <c r="FI62" s="186"/>
      <c r="FJ62" s="187"/>
    </row>
    <row r="63" spans="1:166" s="10" customFormat="1" ht="1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  <c r="U63" s="188"/>
      <c r="V63" s="189"/>
      <c r="W63" s="189"/>
      <c r="X63" s="189"/>
      <c r="Y63" s="189"/>
      <c r="Z63" s="189"/>
      <c r="AA63" s="189"/>
      <c r="AB63" s="189"/>
      <c r="AC63" s="190"/>
      <c r="AD63" s="188" t="s">
        <v>66</v>
      </c>
      <c r="AE63" s="189"/>
      <c r="AF63" s="189"/>
      <c r="AG63" s="189"/>
      <c r="AH63" s="189"/>
      <c r="AI63" s="189"/>
      <c r="AJ63" s="189"/>
      <c r="AK63" s="189"/>
      <c r="AL63" s="190"/>
      <c r="AM63" s="188" t="s">
        <v>95</v>
      </c>
      <c r="AN63" s="189"/>
      <c r="AO63" s="189"/>
      <c r="AP63" s="189"/>
      <c r="AQ63" s="189"/>
      <c r="AR63" s="189"/>
      <c r="AS63" s="189"/>
      <c r="AT63" s="189"/>
      <c r="AU63" s="190"/>
      <c r="AV63" s="188" t="s">
        <v>125</v>
      </c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90"/>
      <c r="BH63" s="188" t="s">
        <v>85</v>
      </c>
      <c r="BI63" s="189"/>
      <c r="BJ63" s="189"/>
      <c r="BK63" s="189"/>
      <c r="BL63" s="189"/>
      <c r="BM63" s="189"/>
      <c r="BN63" s="189"/>
      <c r="BO63" s="189"/>
      <c r="BP63" s="190"/>
      <c r="BQ63" s="188" t="s">
        <v>96</v>
      </c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90"/>
      <c r="CE63" s="191">
        <f>Лист1!H23</f>
        <v>2607</v>
      </c>
      <c r="CF63" s="192"/>
      <c r="CG63" s="192"/>
      <c r="CH63" s="192"/>
      <c r="CI63" s="192"/>
      <c r="CJ63" s="192"/>
      <c r="CK63" s="192"/>
      <c r="CL63" s="192"/>
      <c r="CM63" s="192"/>
      <c r="CN63" s="192"/>
      <c r="CO63" s="193"/>
      <c r="CP63" s="147"/>
      <c r="CQ63" s="148"/>
      <c r="CR63" s="148"/>
      <c r="CS63" s="148"/>
      <c r="CT63" s="148"/>
      <c r="CU63" s="148"/>
      <c r="CV63" s="148"/>
      <c r="CW63" s="184"/>
      <c r="CX63" s="185"/>
      <c r="CY63" s="186"/>
      <c r="CZ63" s="186"/>
      <c r="DA63" s="186"/>
      <c r="DB63" s="186"/>
      <c r="DC63" s="186"/>
      <c r="DD63" s="186"/>
      <c r="DE63" s="186"/>
      <c r="DF63" s="187"/>
      <c r="DG63" s="147">
        <v>6300</v>
      </c>
      <c r="DH63" s="148"/>
      <c r="DI63" s="148"/>
      <c r="DJ63" s="148"/>
      <c r="DK63" s="148"/>
      <c r="DL63" s="148"/>
      <c r="DM63" s="148"/>
      <c r="DN63" s="148"/>
      <c r="DO63" s="148"/>
      <c r="DP63" s="148"/>
      <c r="DQ63" s="184"/>
      <c r="DR63" s="147"/>
      <c r="DS63" s="148"/>
      <c r="DT63" s="148"/>
      <c r="DU63" s="148"/>
      <c r="DV63" s="148"/>
      <c r="DW63" s="148"/>
      <c r="DX63" s="148"/>
      <c r="DY63" s="184"/>
      <c r="DZ63" s="185"/>
      <c r="EA63" s="186"/>
      <c r="EB63" s="186"/>
      <c r="EC63" s="186"/>
      <c r="ED63" s="186"/>
      <c r="EE63" s="186"/>
      <c r="EF63" s="186"/>
      <c r="EG63" s="186"/>
      <c r="EH63" s="187"/>
      <c r="EI63" s="147">
        <v>0</v>
      </c>
      <c r="EJ63" s="148"/>
      <c r="EK63" s="148"/>
      <c r="EL63" s="148"/>
      <c r="EM63" s="148"/>
      <c r="EN63" s="148"/>
      <c r="EO63" s="148"/>
      <c r="EP63" s="148"/>
      <c r="EQ63" s="148"/>
      <c r="ER63" s="148"/>
      <c r="ES63" s="184"/>
      <c r="ET63" s="147"/>
      <c r="EU63" s="148"/>
      <c r="EV63" s="148"/>
      <c r="EW63" s="148"/>
      <c r="EX63" s="148"/>
      <c r="EY63" s="148"/>
      <c r="EZ63" s="148"/>
      <c r="FA63" s="184"/>
      <c r="FB63" s="185"/>
      <c r="FC63" s="186"/>
      <c r="FD63" s="186"/>
      <c r="FE63" s="186"/>
      <c r="FF63" s="186"/>
      <c r="FG63" s="186"/>
      <c r="FH63" s="186"/>
      <c r="FI63" s="186"/>
      <c r="FJ63" s="187"/>
    </row>
    <row r="64" spans="1:166" s="10" customFormat="1" ht="15" customHeight="1">
      <c r="A64" s="202" t="s">
        <v>132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3"/>
      <c r="U64" s="188"/>
      <c r="V64" s="189"/>
      <c r="W64" s="189"/>
      <c r="X64" s="189"/>
      <c r="Y64" s="189"/>
      <c r="Z64" s="189"/>
      <c r="AA64" s="189"/>
      <c r="AB64" s="189"/>
      <c r="AC64" s="190"/>
      <c r="AD64" s="188" t="s">
        <v>66</v>
      </c>
      <c r="AE64" s="189"/>
      <c r="AF64" s="189"/>
      <c r="AG64" s="189"/>
      <c r="AH64" s="189"/>
      <c r="AI64" s="189"/>
      <c r="AJ64" s="189"/>
      <c r="AK64" s="189"/>
      <c r="AL64" s="190"/>
      <c r="AM64" s="188" t="s">
        <v>95</v>
      </c>
      <c r="AN64" s="189"/>
      <c r="AO64" s="189"/>
      <c r="AP64" s="189"/>
      <c r="AQ64" s="189"/>
      <c r="AR64" s="189"/>
      <c r="AS64" s="189"/>
      <c r="AT64" s="189"/>
      <c r="AU64" s="190"/>
      <c r="AV64" s="188" t="s">
        <v>105</v>
      </c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90"/>
      <c r="BH64" s="188" t="s">
        <v>68</v>
      </c>
      <c r="BI64" s="189"/>
      <c r="BJ64" s="189"/>
      <c r="BK64" s="189"/>
      <c r="BL64" s="189"/>
      <c r="BM64" s="189"/>
      <c r="BN64" s="189"/>
      <c r="BO64" s="189"/>
      <c r="BP64" s="190"/>
      <c r="BQ64" s="188" t="s">
        <v>70</v>
      </c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90"/>
      <c r="CE64" s="147">
        <v>0</v>
      </c>
      <c r="CF64" s="148"/>
      <c r="CG64" s="148"/>
      <c r="CH64" s="148"/>
      <c r="CI64" s="148"/>
      <c r="CJ64" s="148"/>
      <c r="CK64" s="148"/>
      <c r="CL64" s="148"/>
      <c r="CM64" s="148"/>
      <c r="CN64" s="148"/>
      <c r="CO64" s="184"/>
      <c r="CP64" s="147"/>
      <c r="CQ64" s="148"/>
      <c r="CR64" s="148"/>
      <c r="CS64" s="148"/>
      <c r="CT64" s="148"/>
      <c r="CU64" s="148"/>
      <c r="CV64" s="148"/>
      <c r="CW64" s="184"/>
      <c r="CX64" s="185"/>
      <c r="CY64" s="186"/>
      <c r="CZ64" s="186"/>
      <c r="DA64" s="186"/>
      <c r="DB64" s="186"/>
      <c r="DC64" s="186"/>
      <c r="DD64" s="186"/>
      <c r="DE64" s="186"/>
      <c r="DF64" s="187"/>
      <c r="DG64" s="147">
        <v>0</v>
      </c>
      <c r="DH64" s="148"/>
      <c r="DI64" s="148"/>
      <c r="DJ64" s="148"/>
      <c r="DK64" s="148"/>
      <c r="DL64" s="148"/>
      <c r="DM64" s="148"/>
      <c r="DN64" s="148"/>
      <c r="DO64" s="148"/>
      <c r="DP64" s="148"/>
      <c r="DQ64" s="184"/>
      <c r="DR64" s="147"/>
      <c r="DS64" s="148"/>
      <c r="DT64" s="148"/>
      <c r="DU64" s="148"/>
      <c r="DV64" s="148"/>
      <c r="DW64" s="148"/>
      <c r="DX64" s="148"/>
      <c r="DY64" s="184"/>
      <c r="DZ64" s="185"/>
      <c r="EA64" s="186"/>
      <c r="EB64" s="186"/>
      <c r="EC64" s="186"/>
      <c r="ED64" s="186"/>
      <c r="EE64" s="186"/>
      <c r="EF64" s="186"/>
      <c r="EG64" s="186"/>
      <c r="EH64" s="187"/>
      <c r="EI64" s="147">
        <v>12480</v>
      </c>
      <c r="EJ64" s="148"/>
      <c r="EK64" s="148"/>
      <c r="EL64" s="148"/>
      <c r="EM64" s="148"/>
      <c r="EN64" s="148"/>
      <c r="EO64" s="148"/>
      <c r="EP64" s="148"/>
      <c r="EQ64" s="148"/>
      <c r="ER64" s="148"/>
      <c r="ES64" s="184"/>
      <c r="ET64" s="147"/>
      <c r="EU64" s="148"/>
      <c r="EV64" s="148"/>
      <c r="EW64" s="148"/>
      <c r="EX64" s="148"/>
      <c r="EY64" s="148"/>
      <c r="EZ64" s="148"/>
      <c r="FA64" s="184"/>
      <c r="FB64" s="185"/>
      <c r="FC64" s="186"/>
      <c r="FD64" s="186"/>
      <c r="FE64" s="186"/>
      <c r="FF64" s="186"/>
      <c r="FG64" s="186"/>
      <c r="FH64" s="186"/>
      <c r="FI64" s="186"/>
      <c r="FJ64" s="187"/>
    </row>
    <row r="65" spans="1:166" s="10" customFormat="1" ht="1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5"/>
      <c r="U65" s="188"/>
      <c r="V65" s="189"/>
      <c r="W65" s="189"/>
      <c r="X65" s="189"/>
      <c r="Y65" s="189"/>
      <c r="Z65" s="189"/>
      <c r="AA65" s="189"/>
      <c r="AB65" s="189"/>
      <c r="AC65" s="190"/>
      <c r="AD65" s="188" t="s">
        <v>66</v>
      </c>
      <c r="AE65" s="189"/>
      <c r="AF65" s="189"/>
      <c r="AG65" s="189"/>
      <c r="AH65" s="189"/>
      <c r="AI65" s="189"/>
      <c r="AJ65" s="189"/>
      <c r="AK65" s="189"/>
      <c r="AL65" s="190"/>
      <c r="AM65" s="188" t="s">
        <v>95</v>
      </c>
      <c r="AN65" s="189"/>
      <c r="AO65" s="189"/>
      <c r="AP65" s="189"/>
      <c r="AQ65" s="189"/>
      <c r="AR65" s="189"/>
      <c r="AS65" s="189"/>
      <c r="AT65" s="189"/>
      <c r="AU65" s="190"/>
      <c r="AV65" s="188" t="s">
        <v>105</v>
      </c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90"/>
      <c r="BH65" s="188" t="s">
        <v>76</v>
      </c>
      <c r="BI65" s="189"/>
      <c r="BJ65" s="189"/>
      <c r="BK65" s="189"/>
      <c r="BL65" s="189"/>
      <c r="BM65" s="189"/>
      <c r="BN65" s="189"/>
      <c r="BO65" s="189"/>
      <c r="BP65" s="190"/>
      <c r="BQ65" s="188" t="s">
        <v>77</v>
      </c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90"/>
      <c r="CE65" s="147">
        <v>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84"/>
      <c r="CP65" s="147"/>
      <c r="CQ65" s="148"/>
      <c r="CR65" s="148"/>
      <c r="CS65" s="148"/>
      <c r="CT65" s="148"/>
      <c r="CU65" s="148"/>
      <c r="CV65" s="148"/>
      <c r="CW65" s="184"/>
      <c r="CX65" s="185"/>
      <c r="CY65" s="186"/>
      <c r="CZ65" s="186"/>
      <c r="DA65" s="186"/>
      <c r="DB65" s="186"/>
      <c r="DC65" s="186"/>
      <c r="DD65" s="186"/>
      <c r="DE65" s="186"/>
      <c r="DF65" s="187"/>
      <c r="DG65" s="147">
        <v>0</v>
      </c>
      <c r="DH65" s="148"/>
      <c r="DI65" s="148"/>
      <c r="DJ65" s="148"/>
      <c r="DK65" s="148"/>
      <c r="DL65" s="148"/>
      <c r="DM65" s="148"/>
      <c r="DN65" s="148"/>
      <c r="DO65" s="148"/>
      <c r="DP65" s="148"/>
      <c r="DQ65" s="184"/>
      <c r="DR65" s="147"/>
      <c r="DS65" s="148"/>
      <c r="DT65" s="148"/>
      <c r="DU65" s="148"/>
      <c r="DV65" s="148"/>
      <c r="DW65" s="148"/>
      <c r="DX65" s="148"/>
      <c r="DY65" s="184"/>
      <c r="DZ65" s="185"/>
      <c r="EA65" s="186"/>
      <c r="EB65" s="186"/>
      <c r="EC65" s="186"/>
      <c r="ED65" s="186"/>
      <c r="EE65" s="186"/>
      <c r="EF65" s="186"/>
      <c r="EG65" s="186"/>
      <c r="EH65" s="187"/>
      <c r="EI65" s="147">
        <v>3768.96</v>
      </c>
      <c r="EJ65" s="148"/>
      <c r="EK65" s="148"/>
      <c r="EL65" s="148"/>
      <c r="EM65" s="148"/>
      <c r="EN65" s="148"/>
      <c r="EO65" s="148"/>
      <c r="EP65" s="148"/>
      <c r="EQ65" s="148"/>
      <c r="ER65" s="148"/>
      <c r="ES65" s="184"/>
      <c r="ET65" s="147"/>
      <c r="EU65" s="148"/>
      <c r="EV65" s="148"/>
      <c r="EW65" s="148"/>
      <c r="EX65" s="148"/>
      <c r="EY65" s="148"/>
      <c r="EZ65" s="148"/>
      <c r="FA65" s="184"/>
      <c r="FB65" s="185"/>
      <c r="FC65" s="186"/>
      <c r="FD65" s="186"/>
      <c r="FE65" s="186"/>
      <c r="FF65" s="186"/>
      <c r="FG65" s="186"/>
      <c r="FH65" s="186"/>
      <c r="FI65" s="186"/>
      <c r="FJ65" s="187"/>
    </row>
    <row r="66" spans="1:166" s="10" customFormat="1" ht="1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5"/>
      <c r="U66" s="188"/>
      <c r="V66" s="189"/>
      <c r="W66" s="189"/>
      <c r="X66" s="189"/>
      <c r="Y66" s="189"/>
      <c r="Z66" s="189"/>
      <c r="AA66" s="189"/>
      <c r="AB66" s="189"/>
      <c r="AC66" s="190"/>
      <c r="AD66" s="188" t="s">
        <v>66</v>
      </c>
      <c r="AE66" s="189"/>
      <c r="AF66" s="189"/>
      <c r="AG66" s="189"/>
      <c r="AH66" s="189"/>
      <c r="AI66" s="189"/>
      <c r="AJ66" s="189"/>
      <c r="AK66" s="189"/>
      <c r="AL66" s="190"/>
      <c r="AM66" s="188" t="s">
        <v>95</v>
      </c>
      <c r="AN66" s="189"/>
      <c r="AO66" s="189"/>
      <c r="AP66" s="189"/>
      <c r="AQ66" s="189"/>
      <c r="AR66" s="189"/>
      <c r="AS66" s="189"/>
      <c r="AT66" s="189"/>
      <c r="AU66" s="190"/>
      <c r="AV66" s="188" t="s">
        <v>105</v>
      </c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90"/>
      <c r="BH66" s="188" t="s">
        <v>85</v>
      </c>
      <c r="BI66" s="189"/>
      <c r="BJ66" s="189"/>
      <c r="BK66" s="189"/>
      <c r="BL66" s="189"/>
      <c r="BM66" s="189"/>
      <c r="BN66" s="189"/>
      <c r="BO66" s="189"/>
      <c r="BP66" s="190"/>
      <c r="BQ66" s="188" t="s">
        <v>82</v>
      </c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90"/>
      <c r="CE66" s="147">
        <v>0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84"/>
      <c r="CP66" s="147"/>
      <c r="CQ66" s="148"/>
      <c r="CR66" s="148"/>
      <c r="CS66" s="148"/>
      <c r="CT66" s="148"/>
      <c r="CU66" s="148"/>
      <c r="CV66" s="148"/>
      <c r="CW66" s="184"/>
      <c r="CX66" s="185"/>
      <c r="CY66" s="186"/>
      <c r="CZ66" s="186"/>
      <c r="DA66" s="186"/>
      <c r="DB66" s="186"/>
      <c r="DC66" s="186"/>
      <c r="DD66" s="186"/>
      <c r="DE66" s="186"/>
      <c r="DF66" s="187"/>
      <c r="DG66" s="147">
        <v>0</v>
      </c>
      <c r="DH66" s="148"/>
      <c r="DI66" s="148"/>
      <c r="DJ66" s="148"/>
      <c r="DK66" s="148"/>
      <c r="DL66" s="148"/>
      <c r="DM66" s="148"/>
      <c r="DN66" s="148"/>
      <c r="DO66" s="148"/>
      <c r="DP66" s="148"/>
      <c r="DQ66" s="184"/>
      <c r="DR66" s="147"/>
      <c r="DS66" s="148"/>
      <c r="DT66" s="148"/>
      <c r="DU66" s="148"/>
      <c r="DV66" s="148"/>
      <c r="DW66" s="148"/>
      <c r="DX66" s="148"/>
      <c r="DY66" s="184"/>
      <c r="DZ66" s="185"/>
      <c r="EA66" s="186"/>
      <c r="EB66" s="186"/>
      <c r="EC66" s="186"/>
      <c r="ED66" s="186"/>
      <c r="EE66" s="186"/>
      <c r="EF66" s="186"/>
      <c r="EG66" s="186"/>
      <c r="EH66" s="187"/>
      <c r="EI66" s="147">
        <v>0</v>
      </c>
      <c r="EJ66" s="148"/>
      <c r="EK66" s="148"/>
      <c r="EL66" s="148"/>
      <c r="EM66" s="148"/>
      <c r="EN66" s="148"/>
      <c r="EO66" s="148"/>
      <c r="EP66" s="148"/>
      <c r="EQ66" s="148"/>
      <c r="ER66" s="148"/>
      <c r="ES66" s="184"/>
      <c r="ET66" s="147"/>
      <c r="EU66" s="148"/>
      <c r="EV66" s="148"/>
      <c r="EW66" s="148"/>
      <c r="EX66" s="148"/>
      <c r="EY66" s="148"/>
      <c r="EZ66" s="148"/>
      <c r="FA66" s="184"/>
      <c r="FB66" s="185"/>
      <c r="FC66" s="186"/>
      <c r="FD66" s="186"/>
      <c r="FE66" s="186"/>
      <c r="FF66" s="186"/>
      <c r="FG66" s="186"/>
      <c r="FH66" s="186"/>
      <c r="FI66" s="186"/>
      <c r="FJ66" s="187"/>
    </row>
    <row r="67" spans="1:166" s="10" customFormat="1" ht="15" customHeight="1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7"/>
      <c r="U67" s="188"/>
      <c r="V67" s="189"/>
      <c r="W67" s="189"/>
      <c r="X67" s="189"/>
      <c r="Y67" s="189"/>
      <c r="Z67" s="189"/>
      <c r="AA67" s="189"/>
      <c r="AB67" s="189"/>
      <c r="AC67" s="190"/>
      <c r="AD67" s="188" t="s">
        <v>66</v>
      </c>
      <c r="AE67" s="189"/>
      <c r="AF67" s="189"/>
      <c r="AG67" s="189"/>
      <c r="AH67" s="189"/>
      <c r="AI67" s="189"/>
      <c r="AJ67" s="189"/>
      <c r="AK67" s="189"/>
      <c r="AL67" s="190"/>
      <c r="AM67" s="188" t="s">
        <v>95</v>
      </c>
      <c r="AN67" s="189"/>
      <c r="AO67" s="189"/>
      <c r="AP67" s="189"/>
      <c r="AQ67" s="189"/>
      <c r="AR67" s="189"/>
      <c r="AS67" s="189"/>
      <c r="AT67" s="189"/>
      <c r="AU67" s="190"/>
      <c r="AV67" s="188" t="s">
        <v>105</v>
      </c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90"/>
      <c r="BH67" s="188" t="s">
        <v>85</v>
      </c>
      <c r="BI67" s="189"/>
      <c r="BJ67" s="189"/>
      <c r="BK67" s="189"/>
      <c r="BL67" s="189"/>
      <c r="BM67" s="189"/>
      <c r="BN67" s="189"/>
      <c r="BO67" s="189"/>
      <c r="BP67" s="190"/>
      <c r="BQ67" s="188" t="s">
        <v>96</v>
      </c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90"/>
      <c r="CE67" s="147">
        <v>0</v>
      </c>
      <c r="CF67" s="148"/>
      <c r="CG67" s="148"/>
      <c r="CH67" s="148"/>
      <c r="CI67" s="148"/>
      <c r="CJ67" s="148"/>
      <c r="CK67" s="148"/>
      <c r="CL67" s="148"/>
      <c r="CM67" s="148"/>
      <c r="CN67" s="148"/>
      <c r="CO67" s="184"/>
      <c r="CP67" s="147"/>
      <c r="CQ67" s="148"/>
      <c r="CR67" s="148"/>
      <c r="CS67" s="148"/>
      <c r="CT67" s="148"/>
      <c r="CU67" s="148"/>
      <c r="CV67" s="148"/>
      <c r="CW67" s="184"/>
      <c r="CX67" s="185"/>
      <c r="CY67" s="186"/>
      <c r="CZ67" s="186"/>
      <c r="DA67" s="186"/>
      <c r="DB67" s="186"/>
      <c r="DC67" s="186"/>
      <c r="DD67" s="186"/>
      <c r="DE67" s="186"/>
      <c r="DF67" s="187"/>
      <c r="DG67" s="147">
        <v>0</v>
      </c>
      <c r="DH67" s="148"/>
      <c r="DI67" s="148"/>
      <c r="DJ67" s="148"/>
      <c r="DK67" s="148"/>
      <c r="DL67" s="148"/>
      <c r="DM67" s="148"/>
      <c r="DN67" s="148"/>
      <c r="DO67" s="148"/>
      <c r="DP67" s="148"/>
      <c r="DQ67" s="184"/>
      <c r="DR67" s="147"/>
      <c r="DS67" s="148"/>
      <c r="DT67" s="148"/>
      <c r="DU67" s="148"/>
      <c r="DV67" s="148"/>
      <c r="DW67" s="148"/>
      <c r="DX67" s="148"/>
      <c r="DY67" s="184"/>
      <c r="DZ67" s="185"/>
      <c r="EA67" s="186"/>
      <c r="EB67" s="186"/>
      <c r="EC67" s="186"/>
      <c r="ED67" s="186"/>
      <c r="EE67" s="186"/>
      <c r="EF67" s="186"/>
      <c r="EG67" s="186"/>
      <c r="EH67" s="187"/>
      <c r="EI67" s="147">
        <v>6300</v>
      </c>
      <c r="EJ67" s="148"/>
      <c r="EK67" s="148"/>
      <c r="EL67" s="148"/>
      <c r="EM67" s="148"/>
      <c r="EN67" s="148"/>
      <c r="EO67" s="148"/>
      <c r="EP67" s="148"/>
      <c r="EQ67" s="148"/>
      <c r="ER67" s="148"/>
      <c r="ES67" s="184"/>
      <c r="ET67" s="147"/>
      <c r="EU67" s="148"/>
      <c r="EV67" s="148"/>
      <c r="EW67" s="148"/>
      <c r="EX67" s="148"/>
      <c r="EY67" s="148"/>
      <c r="EZ67" s="148"/>
      <c r="FA67" s="184"/>
      <c r="FB67" s="185"/>
      <c r="FC67" s="186"/>
      <c r="FD67" s="186"/>
      <c r="FE67" s="186"/>
      <c r="FF67" s="186"/>
      <c r="FG67" s="186"/>
      <c r="FH67" s="186"/>
      <c r="FI67" s="186"/>
      <c r="FJ67" s="187"/>
    </row>
    <row r="68" spans="1:166" s="10" customFormat="1" ht="13.5" customHeight="1" thickBot="1">
      <c r="A68" s="228" t="s">
        <v>36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9"/>
      <c r="AE68" s="230"/>
      <c r="AF68" s="230"/>
      <c r="AG68" s="230"/>
      <c r="AH68" s="230"/>
      <c r="AI68" s="230"/>
      <c r="AJ68" s="230"/>
      <c r="AK68" s="230"/>
      <c r="AL68" s="231"/>
      <c r="AM68" s="232"/>
      <c r="AN68" s="230"/>
      <c r="AO68" s="230"/>
      <c r="AP68" s="230"/>
      <c r="AQ68" s="230"/>
      <c r="AR68" s="230"/>
      <c r="AS68" s="230"/>
      <c r="AT68" s="230"/>
      <c r="AU68" s="231"/>
      <c r="AV68" s="232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1"/>
      <c r="BH68" s="232"/>
      <c r="BI68" s="230"/>
      <c r="BJ68" s="230"/>
      <c r="BK68" s="230"/>
      <c r="BL68" s="230"/>
      <c r="BM68" s="230"/>
      <c r="BN68" s="230"/>
      <c r="BO68" s="230"/>
      <c r="BP68" s="231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23">
        <f>SUM(CE47:CE67)</f>
        <v>2236472.06</v>
      </c>
      <c r="CF68" s="224"/>
      <c r="CG68" s="224"/>
      <c r="CH68" s="224"/>
      <c r="CI68" s="224"/>
      <c r="CJ68" s="224"/>
      <c r="CK68" s="224"/>
      <c r="CL68" s="224"/>
      <c r="CM68" s="224"/>
      <c r="CN68" s="224"/>
      <c r="CO68" s="225"/>
      <c r="CP68" s="147" t="s">
        <v>38</v>
      </c>
      <c r="CQ68" s="148"/>
      <c r="CR68" s="148"/>
      <c r="CS68" s="148"/>
      <c r="CT68" s="148"/>
      <c r="CU68" s="148"/>
      <c r="CV68" s="148"/>
      <c r="CW68" s="184"/>
      <c r="CX68" s="87" t="s">
        <v>38</v>
      </c>
      <c r="CY68" s="87"/>
      <c r="CZ68" s="87"/>
      <c r="DA68" s="87"/>
      <c r="DB68" s="87"/>
      <c r="DC68" s="87"/>
      <c r="DD68" s="87"/>
      <c r="DE68" s="87"/>
      <c r="DF68" s="87"/>
      <c r="DG68" s="223">
        <f>SUM(DG47:DG67)</f>
        <v>2196748.96</v>
      </c>
      <c r="DH68" s="224"/>
      <c r="DI68" s="224"/>
      <c r="DJ68" s="224"/>
      <c r="DK68" s="224"/>
      <c r="DL68" s="224"/>
      <c r="DM68" s="224"/>
      <c r="DN68" s="224"/>
      <c r="DO68" s="224"/>
      <c r="DP68" s="224"/>
      <c r="DQ68" s="225"/>
      <c r="DR68" s="86" t="s">
        <v>38</v>
      </c>
      <c r="DS68" s="86"/>
      <c r="DT68" s="86"/>
      <c r="DU68" s="86"/>
      <c r="DV68" s="86"/>
      <c r="DW68" s="86"/>
      <c r="DX68" s="86"/>
      <c r="DY68" s="86"/>
      <c r="DZ68" s="87" t="s">
        <v>38</v>
      </c>
      <c r="EA68" s="87"/>
      <c r="EB68" s="87"/>
      <c r="EC68" s="87"/>
      <c r="ED68" s="87"/>
      <c r="EE68" s="87"/>
      <c r="EF68" s="87"/>
      <c r="EG68" s="87"/>
      <c r="EH68" s="87"/>
      <c r="EI68" s="223">
        <f>SUM(EI47:EI67)</f>
        <v>2177848.96</v>
      </c>
      <c r="EJ68" s="224"/>
      <c r="EK68" s="224"/>
      <c r="EL68" s="224"/>
      <c r="EM68" s="224"/>
      <c r="EN68" s="224"/>
      <c r="EO68" s="224"/>
      <c r="EP68" s="224"/>
      <c r="EQ68" s="224"/>
      <c r="ER68" s="224"/>
      <c r="ES68" s="225"/>
      <c r="ET68" s="226" t="s">
        <v>38</v>
      </c>
      <c r="EU68" s="226"/>
      <c r="EV68" s="226"/>
      <c r="EW68" s="226"/>
      <c r="EX68" s="226"/>
      <c r="EY68" s="226"/>
      <c r="EZ68" s="226"/>
      <c r="FA68" s="226"/>
      <c r="FB68" s="188" t="s">
        <v>38</v>
      </c>
      <c r="FC68" s="189"/>
      <c r="FD68" s="189"/>
      <c r="FE68" s="189"/>
      <c r="FF68" s="189"/>
      <c r="FG68" s="189"/>
      <c r="FH68" s="189"/>
      <c r="FI68" s="189"/>
      <c r="FJ68" s="227"/>
    </row>
    <row r="69" spans="69:166" s="10" customFormat="1" ht="12" thickBot="1">
      <c r="BQ69" s="221" t="s">
        <v>35</v>
      </c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12">
        <f>CE68+CE38</f>
        <v>6129122.0600000005</v>
      </c>
      <c r="CF69" s="213"/>
      <c r="CG69" s="213"/>
      <c r="CH69" s="213"/>
      <c r="CI69" s="213"/>
      <c r="CJ69" s="213"/>
      <c r="CK69" s="213"/>
      <c r="CL69" s="213"/>
      <c r="CM69" s="213"/>
      <c r="CN69" s="213"/>
      <c r="CO69" s="214"/>
      <c r="CP69" s="222" t="s">
        <v>38</v>
      </c>
      <c r="CQ69" s="213"/>
      <c r="CR69" s="213"/>
      <c r="CS69" s="213"/>
      <c r="CT69" s="213"/>
      <c r="CU69" s="213"/>
      <c r="CV69" s="213"/>
      <c r="CW69" s="214"/>
      <c r="CX69" s="105" t="s">
        <v>38</v>
      </c>
      <c r="CY69" s="105"/>
      <c r="CZ69" s="105"/>
      <c r="DA69" s="105"/>
      <c r="DB69" s="105"/>
      <c r="DC69" s="105"/>
      <c r="DD69" s="105"/>
      <c r="DE69" s="105"/>
      <c r="DF69" s="105"/>
      <c r="DG69" s="212">
        <f>DG68+DG38</f>
        <v>6278698.96</v>
      </c>
      <c r="DH69" s="213"/>
      <c r="DI69" s="213"/>
      <c r="DJ69" s="213"/>
      <c r="DK69" s="213"/>
      <c r="DL69" s="213"/>
      <c r="DM69" s="213"/>
      <c r="DN69" s="213"/>
      <c r="DO69" s="213"/>
      <c r="DP69" s="213"/>
      <c r="DQ69" s="214"/>
      <c r="DR69" s="93" t="s">
        <v>38</v>
      </c>
      <c r="DS69" s="93"/>
      <c r="DT69" s="93"/>
      <c r="DU69" s="93"/>
      <c r="DV69" s="93"/>
      <c r="DW69" s="93"/>
      <c r="DX69" s="93"/>
      <c r="DY69" s="93"/>
      <c r="DZ69" s="105" t="s">
        <v>38</v>
      </c>
      <c r="EA69" s="105"/>
      <c r="EB69" s="105"/>
      <c r="EC69" s="105"/>
      <c r="ED69" s="105"/>
      <c r="EE69" s="105"/>
      <c r="EF69" s="105"/>
      <c r="EG69" s="105"/>
      <c r="EH69" s="105"/>
      <c r="EI69" s="212">
        <f>EI68+EI38</f>
        <v>6448798.96</v>
      </c>
      <c r="EJ69" s="213"/>
      <c r="EK69" s="213"/>
      <c r="EL69" s="213"/>
      <c r="EM69" s="213"/>
      <c r="EN69" s="213"/>
      <c r="EO69" s="213"/>
      <c r="EP69" s="213"/>
      <c r="EQ69" s="213"/>
      <c r="ER69" s="213"/>
      <c r="ES69" s="214"/>
      <c r="ET69" s="215"/>
      <c r="EU69" s="216"/>
      <c r="EV69" s="216"/>
      <c r="EW69" s="216"/>
      <c r="EX69" s="216"/>
      <c r="EY69" s="216"/>
      <c r="EZ69" s="216"/>
      <c r="FA69" s="217"/>
      <c r="FB69" s="218" t="s">
        <v>38</v>
      </c>
      <c r="FC69" s="219"/>
      <c r="FD69" s="219"/>
      <c r="FE69" s="219"/>
      <c r="FF69" s="219"/>
      <c r="FG69" s="219"/>
      <c r="FH69" s="219"/>
      <c r="FI69" s="219"/>
      <c r="FJ69" s="220"/>
    </row>
    <row r="70" ht="3.75" customHeight="1"/>
    <row r="71" ht="12">
      <c r="A71" s="1" t="s">
        <v>17</v>
      </c>
    </row>
    <row r="72" spans="1:116" ht="12">
      <c r="A72" s="1" t="s">
        <v>18</v>
      </c>
      <c r="AD72" s="11"/>
      <c r="AE72" s="11"/>
      <c r="AF72" s="210" t="s">
        <v>120</v>
      </c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I72" s="210" t="s">
        <v>121</v>
      </c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</row>
    <row r="73" spans="32:116" s="8" customFormat="1" ht="10.5">
      <c r="AF73" s="208" t="s">
        <v>19</v>
      </c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S73" s="208" t="s">
        <v>2</v>
      </c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I73" s="208" t="s">
        <v>55</v>
      </c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</row>
    <row r="74" ht="4.5" customHeight="1"/>
    <row r="75" spans="1:126" ht="12.75" customHeight="1">
      <c r="A75" s="1" t="s">
        <v>20</v>
      </c>
      <c r="R75" s="209" t="s">
        <v>113</v>
      </c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S75" s="210" t="s">
        <v>138</v>
      </c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X75" s="211" t="s">
        <v>88</v>
      </c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</row>
    <row r="76" spans="1:166" s="8" customFormat="1" ht="9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195" t="s">
        <v>19</v>
      </c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27"/>
      <c r="BS76" s="195" t="s">
        <v>55</v>
      </c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27"/>
      <c r="CX76" s="195" t="s">
        <v>21</v>
      </c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</row>
    <row r="77" spans="1:166" ht="12.75">
      <c r="A77" s="29"/>
      <c r="B77" s="28" t="s">
        <v>4</v>
      </c>
      <c r="C77" s="165">
        <f>Лист1!B107</f>
        <v>44789</v>
      </c>
      <c r="D77" s="165"/>
      <c r="E77" s="165"/>
      <c r="F77" s="165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</row>
    <row r="78" spans="1:166" s="4" customFormat="1" ht="24.75" customHeight="1">
      <c r="A78" s="194" t="s">
        <v>54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</row>
    <row r="79" ht="3" customHeight="1"/>
  </sheetData>
  <sheetProtection/>
  <mergeCells count="921">
    <mergeCell ref="EI61:ES61"/>
    <mergeCell ref="ET61:FA61"/>
    <mergeCell ref="FB61:FJ61"/>
    <mergeCell ref="CE61:CO61"/>
    <mergeCell ref="CP61:CW61"/>
    <mergeCell ref="CX61:DF61"/>
    <mergeCell ref="DG61:DQ61"/>
    <mergeCell ref="DR61:DY61"/>
    <mergeCell ref="DZ61:EH61"/>
    <mergeCell ref="U61:AC61"/>
    <mergeCell ref="AD61:AL61"/>
    <mergeCell ref="AM61:AU61"/>
    <mergeCell ref="AV61:BG61"/>
    <mergeCell ref="BH61:BP61"/>
    <mergeCell ref="BQ61:CD61"/>
    <mergeCell ref="A2:FJ2"/>
    <mergeCell ref="A4:T7"/>
    <mergeCell ref="U4:AC7"/>
    <mergeCell ref="AD4:BP6"/>
    <mergeCell ref="BQ4:CD7"/>
    <mergeCell ref="CE4:FJ4"/>
    <mergeCell ref="CE5:CQ5"/>
    <mergeCell ref="CR5:CT5"/>
    <mergeCell ref="CU5:DF5"/>
    <mergeCell ref="DG5:DS5"/>
    <mergeCell ref="DT5:DV5"/>
    <mergeCell ref="DW5:EH5"/>
    <mergeCell ref="EI5:EU5"/>
    <mergeCell ref="EV5:EX5"/>
    <mergeCell ref="EY5:FJ5"/>
    <mergeCell ref="CE6:DF6"/>
    <mergeCell ref="DG6:EH6"/>
    <mergeCell ref="EI6:FJ6"/>
    <mergeCell ref="AD7:AL7"/>
    <mergeCell ref="AM7:AU7"/>
    <mergeCell ref="AV7:BG7"/>
    <mergeCell ref="BH7:BP7"/>
    <mergeCell ref="CE7:CO7"/>
    <mergeCell ref="CP7:CW7"/>
    <mergeCell ref="CX7:DF7"/>
    <mergeCell ref="DG7:DQ7"/>
    <mergeCell ref="DR7:DY7"/>
    <mergeCell ref="DZ7:EH7"/>
    <mergeCell ref="EI7:ES7"/>
    <mergeCell ref="ET7:FA7"/>
    <mergeCell ref="FB7:FJ7"/>
    <mergeCell ref="A8:T8"/>
    <mergeCell ref="U8:AC8"/>
    <mergeCell ref="AD8:AL8"/>
    <mergeCell ref="AM8:AU8"/>
    <mergeCell ref="AV8:BG8"/>
    <mergeCell ref="BH8:BP8"/>
    <mergeCell ref="BQ8:CD8"/>
    <mergeCell ref="CE8:CO8"/>
    <mergeCell ref="CP8:CW8"/>
    <mergeCell ref="CX8:DF8"/>
    <mergeCell ref="DG8:DQ8"/>
    <mergeCell ref="DR8:DY8"/>
    <mergeCell ref="DZ8:EH8"/>
    <mergeCell ref="EI8:ES8"/>
    <mergeCell ref="ET8:FA8"/>
    <mergeCell ref="FB8:FJ8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ET16:FA16"/>
    <mergeCell ref="FB16:FJ16"/>
    <mergeCell ref="FB15:FJ15"/>
    <mergeCell ref="U16:AC16"/>
    <mergeCell ref="AD16:AL16"/>
    <mergeCell ref="AM16:AU16"/>
    <mergeCell ref="AV16:BG16"/>
    <mergeCell ref="BH16:BP16"/>
    <mergeCell ref="BQ16:CD16"/>
    <mergeCell ref="CE16:CO16"/>
    <mergeCell ref="BH17:BP17"/>
    <mergeCell ref="BQ17:CD17"/>
    <mergeCell ref="DG16:DQ16"/>
    <mergeCell ref="DR16:DY16"/>
    <mergeCell ref="DZ16:EH16"/>
    <mergeCell ref="EI16:ES16"/>
    <mergeCell ref="CP16:CW16"/>
    <mergeCell ref="CX16:DF16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CP19:CW19"/>
    <mergeCell ref="BQ20:CD20"/>
    <mergeCell ref="CE20:CO20"/>
    <mergeCell ref="CP20:CW20"/>
    <mergeCell ref="CX19:DF19"/>
    <mergeCell ref="U19:AC19"/>
    <mergeCell ref="AD19:AL19"/>
    <mergeCell ref="AM19:AU19"/>
    <mergeCell ref="AV19:BG19"/>
    <mergeCell ref="BH19:BP19"/>
    <mergeCell ref="U20:AC20"/>
    <mergeCell ref="AD20:AL20"/>
    <mergeCell ref="AM20:AU20"/>
    <mergeCell ref="AV20:BG20"/>
    <mergeCell ref="BH20:BP20"/>
    <mergeCell ref="CE19:CO19"/>
    <mergeCell ref="BQ19:CD19"/>
    <mergeCell ref="A16:T20"/>
    <mergeCell ref="U17:AC17"/>
    <mergeCell ref="AD17:AL17"/>
    <mergeCell ref="AM17:AU17"/>
    <mergeCell ref="AV17:BG17"/>
    <mergeCell ref="DZ20:EH20"/>
    <mergeCell ref="DG19:DQ19"/>
    <mergeCell ref="DR19:DY19"/>
    <mergeCell ref="DG20:DQ20"/>
    <mergeCell ref="DR20:DY20"/>
    <mergeCell ref="EI20:ES20"/>
    <mergeCell ref="ET20:FA20"/>
    <mergeCell ref="FB19:FJ19"/>
    <mergeCell ref="DZ19:EH19"/>
    <mergeCell ref="EI19:ES19"/>
    <mergeCell ref="ET19:FA19"/>
    <mergeCell ref="FB20:FJ20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0:DF20"/>
    <mergeCell ref="CE22:CO22"/>
    <mergeCell ref="CP22:CW22"/>
    <mergeCell ref="CX21:DF21"/>
    <mergeCell ref="DG21:DQ21"/>
    <mergeCell ref="DR21:DY21"/>
    <mergeCell ref="DZ21:EH21"/>
    <mergeCell ref="U22:AC22"/>
    <mergeCell ref="AD22:AL22"/>
    <mergeCell ref="AM22:AU22"/>
    <mergeCell ref="AV22:BG22"/>
    <mergeCell ref="BH22:BP22"/>
    <mergeCell ref="BQ22:CD22"/>
    <mergeCell ref="DG22:DQ22"/>
    <mergeCell ref="DR22:DY22"/>
    <mergeCell ref="DZ22:EH22"/>
    <mergeCell ref="EI22:ES22"/>
    <mergeCell ref="ET22:FA22"/>
    <mergeCell ref="FB21:FJ21"/>
    <mergeCell ref="EI21:ES21"/>
    <mergeCell ref="ET21:FA21"/>
    <mergeCell ref="FB22:FJ22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2:DF22"/>
    <mergeCell ref="CE24:CO24"/>
    <mergeCell ref="CP24:CW24"/>
    <mergeCell ref="CX23:DF23"/>
    <mergeCell ref="DG23:DQ23"/>
    <mergeCell ref="DR23:DY23"/>
    <mergeCell ref="DZ23:EH23"/>
    <mergeCell ref="U24:AC24"/>
    <mergeCell ref="AD24:AL24"/>
    <mergeCell ref="AM24:AU24"/>
    <mergeCell ref="AV24:BG24"/>
    <mergeCell ref="BH24:BP24"/>
    <mergeCell ref="BQ24:CD24"/>
    <mergeCell ref="DG24:DQ24"/>
    <mergeCell ref="DR24:DY24"/>
    <mergeCell ref="DZ24:EH24"/>
    <mergeCell ref="EI24:ES24"/>
    <mergeCell ref="ET24:FA24"/>
    <mergeCell ref="FB23:FJ23"/>
    <mergeCell ref="EI23:ES23"/>
    <mergeCell ref="ET23:FA23"/>
    <mergeCell ref="FB24:FJ24"/>
    <mergeCell ref="U25:AC25"/>
    <mergeCell ref="AD25:AL25"/>
    <mergeCell ref="AM25:AU25"/>
    <mergeCell ref="AV25:BG25"/>
    <mergeCell ref="BH25:BP25"/>
    <mergeCell ref="BQ25:CD25"/>
    <mergeCell ref="CE25:CO25"/>
    <mergeCell ref="CP25:CW25"/>
    <mergeCell ref="CX24:DF24"/>
    <mergeCell ref="CE26:CO26"/>
    <mergeCell ref="CP26:CW26"/>
    <mergeCell ref="CX25:DF25"/>
    <mergeCell ref="DG25:DQ25"/>
    <mergeCell ref="DR25:DY25"/>
    <mergeCell ref="DZ25:EH25"/>
    <mergeCell ref="U26:AC26"/>
    <mergeCell ref="AD26:AL26"/>
    <mergeCell ref="AM26:AU26"/>
    <mergeCell ref="AV26:BG26"/>
    <mergeCell ref="BH26:BP26"/>
    <mergeCell ref="BQ26:CD26"/>
    <mergeCell ref="DG26:DQ26"/>
    <mergeCell ref="DR26:DY26"/>
    <mergeCell ref="DZ26:EH26"/>
    <mergeCell ref="EI26:ES26"/>
    <mergeCell ref="ET26:FA26"/>
    <mergeCell ref="FB25:FJ25"/>
    <mergeCell ref="EI25:ES25"/>
    <mergeCell ref="ET25:FA25"/>
    <mergeCell ref="FB26:FJ26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CX26:DF26"/>
    <mergeCell ref="CE28:CO28"/>
    <mergeCell ref="CP28:CW28"/>
    <mergeCell ref="CX27:DF27"/>
    <mergeCell ref="DG27:DQ27"/>
    <mergeCell ref="DR27:DY27"/>
    <mergeCell ref="DZ27:EH27"/>
    <mergeCell ref="U28:AC28"/>
    <mergeCell ref="AD28:AL28"/>
    <mergeCell ref="AM28:AU28"/>
    <mergeCell ref="AV28:BG28"/>
    <mergeCell ref="BH28:BP28"/>
    <mergeCell ref="BQ28:CD28"/>
    <mergeCell ref="DG28:DQ28"/>
    <mergeCell ref="DZ28:EH28"/>
    <mergeCell ref="EI28:ES28"/>
    <mergeCell ref="ET28:FA28"/>
    <mergeCell ref="FB27:FJ27"/>
    <mergeCell ref="EI27:ES27"/>
    <mergeCell ref="ET27:FA27"/>
    <mergeCell ref="FB28:FJ28"/>
    <mergeCell ref="U29:AC29"/>
    <mergeCell ref="AD29:AL29"/>
    <mergeCell ref="AM29:AU29"/>
    <mergeCell ref="AV29:BG29"/>
    <mergeCell ref="BH29:BP29"/>
    <mergeCell ref="BQ29:CD29"/>
    <mergeCell ref="CE29:CO29"/>
    <mergeCell ref="CP29:CW29"/>
    <mergeCell ref="CX28:DF28"/>
    <mergeCell ref="CX29:DF29"/>
    <mergeCell ref="DG29:DQ29"/>
    <mergeCell ref="DR29:DY29"/>
    <mergeCell ref="DR28:DY28"/>
    <mergeCell ref="DZ29:EH29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DR31:DY31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R34:DY34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5:BP35"/>
    <mergeCell ref="BQ34:CD34"/>
    <mergeCell ref="CE34:CO34"/>
    <mergeCell ref="CP34:CW34"/>
    <mergeCell ref="CX34:DF34"/>
    <mergeCell ref="DG34:DQ34"/>
    <mergeCell ref="BH34:BP34"/>
    <mergeCell ref="DR35:DY35"/>
    <mergeCell ref="DZ34:EH34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BQ35:CD35"/>
    <mergeCell ref="CE36:CO36"/>
    <mergeCell ref="CP36:CW36"/>
    <mergeCell ref="CX36:DF36"/>
    <mergeCell ref="DG36:DQ36"/>
    <mergeCell ref="DR36:DY36"/>
    <mergeCell ref="DZ35:EH35"/>
    <mergeCell ref="CE35:CO35"/>
    <mergeCell ref="CP35:CW35"/>
    <mergeCell ref="CX35:DF35"/>
    <mergeCell ref="DG35:DQ35"/>
    <mergeCell ref="EI36:ES36"/>
    <mergeCell ref="ET36:FA36"/>
    <mergeCell ref="FB36:FJ36"/>
    <mergeCell ref="A37:AC37"/>
    <mergeCell ref="AD37:AL37"/>
    <mergeCell ref="AM37:AU37"/>
    <mergeCell ref="AV37:BG37"/>
    <mergeCell ref="BH37:BP37"/>
    <mergeCell ref="BQ37:CD37"/>
    <mergeCell ref="BQ36:CD36"/>
    <mergeCell ref="CP37:CW37"/>
    <mergeCell ref="CX37:DF37"/>
    <mergeCell ref="DG37:DQ37"/>
    <mergeCell ref="DR37:DY37"/>
    <mergeCell ref="DZ37:EH37"/>
    <mergeCell ref="DZ36:EH36"/>
    <mergeCell ref="EI37:ES37"/>
    <mergeCell ref="ET37:FA37"/>
    <mergeCell ref="FB37:FJ37"/>
    <mergeCell ref="BQ38:CD38"/>
    <mergeCell ref="CE38:CO38"/>
    <mergeCell ref="CP38:CW38"/>
    <mergeCell ref="CX38:DF38"/>
    <mergeCell ref="DG38:DQ38"/>
    <mergeCell ref="DR38:DY38"/>
    <mergeCell ref="CE37:CO37"/>
    <mergeCell ref="DT43:DV43"/>
    <mergeCell ref="DW43:EH43"/>
    <mergeCell ref="DZ38:EH38"/>
    <mergeCell ref="EI38:ES38"/>
    <mergeCell ref="ET38:FA38"/>
    <mergeCell ref="FB38:FJ38"/>
    <mergeCell ref="A40:FJ40"/>
    <mergeCell ref="A42:T45"/>
    <mergeCell ref="U42:AC45"/>
    <mergeCell ref="AD42:BP44"/>
    <mergeCell ref="EI43:EU43"/>
    <mergeCell ref="EV43:EX43"/>
    <mergeCell ref="EY43:FJ43"/>
    <mergeCell ref="CE44:DF44"/>
    <mergeCell ref="DG44:EH44"/>
    <mergeCell ref="EI44:FJ44"/>
    <mergeCell ref="CE43:CQ43"/>
    <mergeCell ref="CR43:CT43"/>
    <mergeCell ref="CU43:DF43"/>
    <mergeCell ref="DG43:DS43"/>
    <mergeCell ref="AD45:AL45"/>
    <mergeCell ref="AM45:AU45"/>
    <mergeCell ref="AV45:BG45"/>
    <mergeCell ref="BH45:BP45"/>
    <mergeCell ref="CE45:CO45"/>
    <mergeCell ref="CP45:CW45"/>
    <mergeCell ref="BQ42:CD45"/>
    <mergeCell ref="CE42:FJ42"/>
    <mergeCell ref="CX45:DF45"/>
    <mergeCell ref="DG45:DQ45"/>
    <mergeCell ref="DR45:DY45"/>
    <mergeCell ref="DZ45:EG45"/>
    <mergeCell ref="EI45:ES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7:T47"/>
    <mergeCell ref="U47:AC47"/>
    <mergeCell ref="AD47:AL47"/>
    <mergeCell ref="AM47:AU47"/>
    <mergeCell ref="AV47:BG47"/>
    <mergeCell ref="BH47:BP47"/>
    <mergeCell ref="BQ47:CD47"/>
    <mergeCell ref="CE47:CO47"/>
    <mergeCell ref="CP47:CW47"/>
    <mergeCell ref="CX47:DF47"/>
    <mergeCell ref="DG47:DQ47"/>
    <mergeCell ref="DR47:DY47"/>
    <mergeCell ref="DZ47:EH47"/>
    <mergeCell ref="EI47:ES47"/>
    <mergeCell ref="ET47:FA47"/>
    <mergeCell ref="FB47:FJ47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CE49:CO49"/>
    <mergeCell ref="CP49:CW49"/>
    <mergeCell ref="CX49:DF49"/>
    <mergeCell ref="DG49:DQ49"/>
    <mergeCell ref="DR49:DY49"/>
    <mergeCell ref="DZ49:EH49"/>
    <mergeCell ref="EI49:ES49"/>
    <mergeCell ref="ET49:FA49"/>
    <mergeCell ref="FB49:FJ49"/>
    <mergeCell ref="A50:T50"/>
    <mergeCell ref="U50:AC50"/>
    <mergeCell ref="AD50:AL50"/>
    <mergeCell ref="AM50:AU50"/>
    <mergeCell ref="AV50:BG50"/>
    <mergeCell ref="BH50:BP50"/>
    <mergeCell ref="BQ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51:T51"/>
    <mergeCell ref="U51:AC51"/>
    <mergeCell ref="AD51:AL51"/>
    <mergeCell ref="AM51:AU51"/>
    <mergeCell ref="AV51:BG51"/>
    <mergeCell ref="BH51:BP51"/>
    <mergeCell ref="BQ51:CD51"/>
    <mergeCell ref="CE51:CO51"/>
    <mergeCell ref="CP51:CW51"/>
    <mergeCell ref="CX51:DF51"/>
    <mergeCell ref="DG51:DQ51"/>
    <mergeCell ref="DR51:DY51"/>
    <mergeCell ref="DZ51:EH51"/>
    <mergeCell ref="EI51:ES51"/>
    <mergeCell ref="ET51:FA51"/>
    <mergeCell ref="FB51:FJ51"/>
    <mergeCell ref="A52:T52"/>
    <mergeCell ref="U52:AC52"/>
    <mergeCell ref="AD52:AL52"/>
    <mergeCell ref="AM52:AU52"/>
    <mergeCell ref="AV52:BG52"/>
    <mergeCell ref="BH52:BP52"/>
    <mergeCell ref="BQ52:CD52"/>
    <mergeCell ref="CE52:CO52"/>
    <mergeCell ref="CP52:CW52"/>
    <mergeCell ref="CX52:DF52"/>
    <mergeCell ref="DG52:DQ52"/>
    <mergeCell ref="DR52:DY52"/>
    <mergeCell ref="DZ52:EH52"/>
    <mergeCell ref="EI52:ES52"/>
    <mergeCell ref="ET52:FA52"/>
    <mergeCell ref="FB52:FJ52"/>
    <mergeCell ref="A53:T53"/>
    <mergeCell ref="U53:AC53"/>
    <mergeCell ref="AD53:AL53"/>
    <mergeCell ref="AM53:AU53"/>
    <mergeCell ref="AV53:BG53"/>
    <mergeCell ref="BH53:BP53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54:T54"/>
    <mergeCell ref="U54:AC54"/>
    <mergeCell ref="AD54:AL54"/>
    <mergeCell ref="AM54:AU54"/>
    <mergeCell ref="AV54:BG54"/>
    <mergeCell ref="BH54:BP54"/>
    <mergeCell ref="BQ54:CD54"/>
    <mergeCell ref="CE54:CO54"/>
    <mergeCell ref="CP54:CW54"/>
    <mergeCell ref="CX54:DF54"/>
    <mergeCell ref="DG54:DQ54"/>
    <mergeCell ref="DR54:DY54"/>
    <mergeCell ref="DZ54:EH54"/>
    <mergeCell ref="EI54:ES54"/>
    <mergeCell ref="ET54:FA54"/>
    <mergeCell ref="FB54:FJ54"/>
    <mergeCell ref="A55:T55"/>
    <mergeCell ref="U55:AC55"/>
    <mergeCell ref="AD55:AL55"/>
    <mergeCell ref="AM55:AU55"/>
    <mergeCell ref="AV55:BG55"/>
    <mergeCell ref="BH55:BP55"/>
    <mergeCell ref="BQ55:CD55"/>
    <mergeCell ref="CE55:CO55"/>
    <mergeCell ref="CP55:CW55"/>
    <mergeCell ref="CX55:DF55"/>
    <mergeCell ref="DG55:DQ55"/>
    <mergeCell ref="DR55:DY55"/>
    <mergeCell ref="DZ55:EH55"/>
    <mergeCell ref="EI55:ES55"/>
    <mergeCell ref="ET55:FA55"/>
    <mergeCell ref="FB55:FJ55"/>
    <mergeCell ref="A56:T56"/>
    <mergeCell ref="U56:AC56"/>
    <mergeCell ref="AD56:AL56"/>
    <mergeCell ref="AM56:AU56"/>
    <mergeCell ref="AV56:BG56"/>
    <mergeCell ref="DZ56:EH56"/>
    <mergeCell ref="EI56:ES56"/>
    <mergeCell ref="ET56:FA56"/>
    <mergeCell ref="FB56:FJ56"/>
    <mergeCell ref="U64:AC64"/>
    <mergeCell ref="AD64:AL64"/>
    <mergeCell ref="AM64:AU64"/>
    <mergeCell ref="AV64:BG64"/>
    <mergeCell ref="BH56:BP56"/>
    <mergeCell ref="BQ56:CD56"/>
    <mergeCell ref="BQ64:CD64"/>
    <mergeCell ref="CE64:CO64"/>
    <mergeCell ref="CP64:CW64"/>
    <mergeCell ref="CX64:DF64"/>
    <mergeCell ref="DG64:DQ64"/>
    <mergeCell ref="DR56:DY56"/>
    <mergeCell ref="CE56:CO56"/>
    <mergeCell ref="CP56:CW56"/>
    <mergeCell ref="CX56:DF56"/>
    <mergeCell ref="DG56:DQ56"/>
    <mergeCell ref="DR64:DY64"/>
    <mergeCell ref="DZ64:EH64"/>
    <mergeCell ref="EI64:ES64"/>
    <mergeCell ref="ET64:FA64"/>
    <mergeCell ref="FB64:FJ64"/>
    <mergeCell ref="U65:AC65"/>
    <mergeCell ref="AD65:AL65"/>
    <mergeCell ref="AM65:AU65"/>
    <mergeCell ref="AV65:BG65"/>
    <mergeCell ref="BH64:BP64"/>
    <mergeCell ref="ET66:FA66"/>
    <mergeCell ref="BH65:BP65"/>
    <mergeCell ref="BQ65:CD65"/>
    <mergeCell ref="CE65:CO65"/>
    <mergeCell ref="CP65:CW65"/>
    <mergeCell ref="CX65:DF65"/>
    <mergeCell ref="DG65:DQ65"/>
    <mergeCell ref="CX66:DF66"/>
    <mergeCell ref="DG66:DQ66"/>
    <mergeCell ref="U66:AC66"/>
    <mergeCell ref="AD66:AL66"/>
    <mergeCell ref="AM66:AU66"/>
    <mergeCell ref="AV66:BG66"/>
    <mergeCell ref="BH66:BP66"/>
    <mergeCell ref="DR65:DY65"/>
    <mergeCell ref="DR66:DY66"/>
    <mergeCell ref="BQ66:CD66"/>
    <mergeCell ref="CE66:CO66"/>
    <mergeCell ref="CP66:CW66"/>
    <mergeCell ref="DZ67:EH67"/>
    <mergeCell ref="FB65:FJ65"/>
    <mergeCell ref="DZ65:EH65"/>
    <mergeCell ref="EI65:ES65"/>
    <mergeCell ref="ET65:FA65"/>
    <mergeCell ref="DZ66:EH66"/>
    <mergeCell ref="EI67:ES67"/>
    <mergeCell ref="ET67:FA67"/>
    <mergeCell ref="FB66:FJ66"/>
    <mergeCell ref="EI66:ES66"/>
    <mergeCell ref="U67:AC67"/>
    <mergeCell ref="AD67:AL67"/>
    <mergeCell ref="AM67:AU67"/>
    <mergeCell ref="AV67:BG67"/>
    <mergeCell ref="BH67:BP67"/>
    <mergeCell ref="BQ67:CD67"/>
    <mergeCell ref="CE68:CO68"/>
    <mergeCell ref="CP68:CW68"/>
    <mergeCell ref="CX68:DF68"/>
    <mergeCell ref="CX67:DF67"/>
    <mergeCell ref="DG67:DQ67"/>
    <mergeCell ref="DR67:DY67"/>
    <mergeCell ref="CE67:CO67"/>
    <mergeCell ref="CP67:CW67"/>
    <mergeCell ref="EI68:ES68"/>
    <mergeCell ref="ET68:FA68"/>
    <mergeCell ref="FB68:FJ68"/>
    <mergeCell ref="FB67:FJ67"/>
    <mergeCell ref="A68:AC68"/>
    <mergeCell ref="AD68:AL68"/>
    <mergeCell ref="AM68:AU68"/>
    <mergeCell ref="AV68:BG68"/>
    <mergeCell ref="BH68:BP68"/>
    <mergeCell ref="BQ68:CD68"/>
    <mergeCell ref="DG69:DQ69"/>
    <mergeCell ref="DR69:DY69"/>
    <mergeCell ref="DG68:DQ68"/>
    <mergeCell ref="DR68:DY68"/>
    <mergeCell ref="DZ68:EH68"/>
    <mergeCell ref="DZ69:EH69"/>
    <mergeCell ref="EI69:ES69"/>
    <mergeCell ref="ET69:FA69"/>
    <mergeCell ref="FB69:FJ69"/>
    <mergeCell ref="AF72:BQ72"/>
    <mergeCell ref="BS72:CG72"/>
    <mergeCell ref="CI72:DL72"/>
    <mergeCell ref="BQ69:CD69"/>
    <mergeCell ref="CE69:CO69"/>
    <mergeCell ref="CP69:CW69"/>
    <mergeCell ref="CX69:DF69"/>
    <mergeCell ref="AF73:BQ73"/>
    <mergeCell ref="BS73:CG73"/>
    <mergeCell ref="CI73:DL73"/>
    <mergeCell ref="R75:BQ75"/>
    <mergeCell ref="BS75:CV75"/>
    <mergeCell ref="CX75:DV75"/>
    <mergeCell ref="A78:FJ78"/>
    <mergeCell ref="AF76:BQ76"/>
    <mergeCell ref="BS76:CV76"/>
    <mergeCell ref="CX76:DV76"/>
    <mergeCell ref="C77:AJ77"/>
    <mergeCell ref="A21:T29"/>
    <mergeCell ref="A64:T67"/>
    <mergeCell ref="A57:T62"/>
    <mergeCell ref="U57:AC57"/>
    <mergeCell ref="AD57:AL57"/>
    <mergeCell ref="AM57:AU57"/>
    <mergeCell ref="U58:AC58"/>
    <mergeCell ref="AD58:AL58"/>
    <mergeCell ref="AM58:AU58"/>
    <mergeCell ref="U59:AC59"/>
    <mergeCell ref="AV57:BG57"/>
    <mergeCell ref="BH57:BP57"/>
    <mergeCell ref="BQ57:CD57"/>
    <mergeCell ref="CE57:CO57"/>
    <mergeCell ref="CP57:CW57"/>
    <mergeCell ref="CX57:DF57"/>
    <mergeCell ref="DG57:DQ57"/>
    <mergeCell ref="DR57:DY57"/>
    <mergeCell ref="DZ57:EH57"/>
    <mergeCell ref="EI57:ES57"/>
    <mergeCell ref="ET57:FA57"/>
    <mergeCell ref="FB57:FJ57"/>
    <mergeCell ref="AV58:BG58"/>
    <mergeCell ref="BH58:BP58"/>
    <mergeCell ref="BQ58:CD58"/>
    <mergeCell ref="CE58:CO58"/>
    <mergeCell ref="CP58:CW58"/>
    <mergeCell ref="CX58:DF58"/>
    <mergeCell ref="DG58:DQ58"/>
    <mergeCell ref="DR58:DY58"/>
    <mergeCell ref="DZ58:EH58"/>
    <mergeCell ref="EI58:ES58"/>
    <mergeCell ref="ET58:FA58"/>
    <mergeCell ref="FB58:FJ58"/>
    <mergeCell ref="AD59:AL59"/>
    <mergeCell ref="AM59:AU59"/>
    <mergeCell ref="AV59:BG59"/>
    <mergeCell ref="BH59:BP59"/>
    <mergeCell ref="BQ59:CD59"/>
    <mergeCell ref="CE59:CO59"/>
    <mergeCell ref="CP59:CW59"/>
    <mergeCell ref="CX59:DF59"/>
    <mergeCell ref="DG59:DQ59"/>
    <mergeCell ref="DR59:DY59"/>
    <mergeCell ref="DZ59:EH59"/>
    <mergeCell ref="EI59:ES59"/>
    <mergeCell ref="ET59:FA59"/>
    <mergeCell ref="FB59:FJ59"/>
    <mergeCell ref="U62:AC62"/>
    <mergeCell ref="AD62:AL62"/>
    <mergeCell ref="AM62:AU62"/>
    <mergeCell ref="AV62:BG62"/>
    <mergeCell ref="BH62:BP62"/>
    <mergeCell ref="BQ62:CD62"/>
    <mergeCell ref="CE62:CO62"/>
    <mergeCell ref="CP62:CW62"/>
    <mergeCell ref="FB62:FJ62"/>
    <mergeCell ref="CX62:DF62"/>
    <mergeCell ref="DG62:DQ62"/>
    <mergeCell ref="DR62:DY62"/>
    <mergeCell ref="DZ62:EH62"/>
    <mergeCell ref="EI62:ES62"/>
    <mergeCell ref="ET62:FA62"/>
    <mergeCell ref="U60:AC60"/>
    <mergeCell ref="AD60:AL60"/>
    <mergeCell ref="AM60:AU60"/>
    <mergeCell ref="AV60:BG60"/>
    <mergeCell ref="BH60:BP60"/>
    <mergeCell ref="BQ60:CD60"/>
    <mergeCell ref="CE60:CO60"/>
    <mergeCell ref="CP60:CW60"/>
    <mergeCell ref="CX60:DF60"/>
    <mergeCell ref="DG60:DQ60"/>
    <mergeCell ref="DR60:DY60"/>
    <mergeCell ref="DZ60:EH60"/>
    <mergeCell ref="EI60:ES60"/>
    <mergeCell ref="ET60:FA60"/>
    <mergeCell ref="FB60:FJ60"/>
    <mergeCell ref="U63:AC63"/>
    <mergeCell ref="AD63:AL63"/>
    <mergeCell ref="AM63:AU63"/>
    <mergeCell ref="AV63:BG63"/>
    <mergeCell ref="BH63:BP63"/>
    <mergeCell ref="BQ63:CD63"/>
    <mergeCell ref="CE63:CO63"/>
    <mergeCell ref="ET63:FA63"/>
    <mergeCell ref="FB63:FJ63"/>
    <mergeCell ref="CP63:CW63"/>
    <mergeCell ref="CX63:DF63"/>
    <mergeCell ref="DG63:DQ63"/>
    <mergeCell ref="DR63:DY63"/>
    <mergeCell ref="DZ63:EH63"/>
    <mergeCell ref="EI63:ES63"/>
  </mergeCells>
  <printOptions/>
  <pageMargins left="0.3937007874015748" right="0.3937007874015748" top="0.28" bottom="0.22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8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625" style="0" customWidth="1"/>
    <col min="2" max="2" width="31.25390625" style="0" customWidth="1"/>
    <col min="5" max="5" width="14.125" style="0" customWidth="1"/>
    <col min="8" max="8" width="10.875" style="67" customWidth="1"/>
    <col min="9" max="9" width="0" style="0" hidden="1" customWidth="1"/>
  </cols>
  <sheetData>
    <row r="1" spans="2:8" ht="18.75">
      <c r="B1" s="322" t="s">
        <v>139</v>
      </c>
      <c r="C1" s="322"/>
      <c r="D1" s="322"/>
      <c r="E1" s="322"/>
      <c r="F1" s="322"/>
      <c r="G1" s="322"/>
      <c r="H1" s="322"/>
    </row>
    <row r="2" spans="2:8" ht="15.75">
      <c r="B2" s="323" t="s">
        <v>94</v>
      </c>
      <c r="C2" s="323"/>
      <c r="D2" s="323"/>
      <c r="E2" s="323"/>
      <c r="F2" s="323"/>
      <c r="G2" s="323"/>
      <c r="H2" s="323"/>
    </row>
    <row r="3" spans="2:8" ht="12.75">
      <c r="B3" s="324" t="s">
        <v>140</v>
      </c>
      <c r="C3" s="324"/>
      <c r="D3" s="324"/>
      <c r="E3" s="324"/>
      <c r="F3" s="324"/>
      <c r="G3" s="324"/>
      <c r="H3" s="324"/>
    </row>
    <row r="4" spans="2:8" ht="15">
      <c r="B4" s="40" t="s">
        <v>141</v>
      </c>
      <c r="C4" s="317" t="s">
        <v>142</v>
      </c>
      <c r="D4" s="317"/>
      <c r="E4" s="317"/>
      <c r="F4" s="325"/>
      <c r="G4" s="319" t="s">
        <v>143</v>
      </c>
      <c r="H4" s="319"/>
    </row>
    <row r="5" spans="2:9" ht="15">
      <c r="B5" s="40"/>
      <c r="C5" s="317" t="s">
        <v>144</v>
      </c>
      <c r="D5" s="317"/>
      <c r="E5" s="317"/>
      <c r="G5" s="42" t="s">
        <v>145</v>
      </c>
      <c r="H5" s="65">
        <v>22450703</v>
      </c>
      <c r="I5">
        <v>22450703</v>
      </c>
    </row>
    <row r="6" spans="2:8" ht="15">
      <c r="B6" s="40" t="s">
        <v>14</v>
      </c>
      <c r="C6" s="317" t="s">
        <v>146</v>
      </c>
      <c r="D6" s="317"/>
      <c r="E6" s="317"/>
      <c r="G6" s="42" t="s">
        <v>147</v>
      </c>
      <c r="H6" s="65"/>
    </row>
    <row r="7" spans="3:9" ht="12.75">
      <c r="C7" s="317"/>
      <c r="D7" s="317"/>
      <c r="E7" s="317"/>
      <c r="G7" s="42" t="s">
        <v>10</v>
      </c>
      <c r="H7" s="65">
        <v>384</v>
      </c>
      <c r="I7">
        <v>384</v>
      </c>
    </row>
    <row r="8" spans="2:8" ht="15">
      <c r="B8" s="40" t="s">
        <v>12</v>
      </c>
      <c r="C8" s="317" t="s">
        <v>148</v>
      </c>
      <c r="D8" s="317"/>
      <c r="E8" s="317"/>
      <c r="F8" s="317"/>
      <c r="G8" s="43"/>
      <c r="H8" s="66"/>
    </row>
    <row r="9" ht="12.75">
      <c r="B9" s="44" t="s">
        <v>149</v>
      </c>
    </row>
    <row r="10" spans="2:9" ht="12.75">
      <c r="B10" s="318" t="s">
        <v>150</v>
      </c>
      <c r="C10" s="319" t="s">
        <v>151</v>
      </c>
      <c r="D10" s="319"/>
      <c r="E10" s="319"/>
      <c r="F10" s="319"/>
      <c r="G10" s="319"/>
      <c r="H10" s="320" t="s">
        <v>152</v>
      </c>
      <c r="I10" t="s">
        <v>152</v>
      </c>
    </row>
    <row r="11" spans="2:8" ht="12.75">
      <c r="B11" s="318"/>
      <c r="C11" s="42" t="s">
        <v>153</v>
      </c>
      <c r="D11" s="42" t="s">
        <v>154</v>
      </c>
      <c r="E11" s="42" t="s">
        <v>155</v>
      </c>
      <c r="F11" s="42" t="s">
        <v>156</v>
      </c>
      <c r="G11" s="42" t="s">
        <v>157</v>
      </c>
      <c r="H11" s="321"/>
    </row>
    <row r="12" spans="2:8" ht="12.75">
      <c r="B12" s="42" t="s">
        <v>158</v>
      </c>
      <c r="C12" s="46"/>
      <c r="D12" s="46"/>
      <c r="E12" s="46"/>
      <c r="F12" s="46"/>
      <c r="G12" s="46"/>
      <c r="H12" s="68"/>
    </row>
    <row r="13" spans="2:9" ht="76.5">
      <c r="B13" s="47" t="s">
        <v>133</v>
      </c>
      <c r="C13" s="48">
        <v>913</v>
      </c>
      <c r="D13" s="49">
        <v>701</v>
      </c>
      <c r="E13" s="48">
        <v>3100000000</v>
      </c>
      <c r="F13" s="48">
        <v>200</v>
      </c>
      <c r="G13" s="48"/>
      <c r="H13" s="69">
        <f>H14+H15</f>
        <v>0</v>
      </c>
      <c r="I13">
        <v>0</v>
      </c>
    </row>
    <row r="14" spans="2:9" ht="12.75">
      <c r="B14" s="45" t="s">
        <v>159</v>
      </c>
      <c r="C14" s="50">
        <v>913</v>
      </c>
      <c r="D14" s="51">
        <v>701</v>
      </c>
      <c r="E14" s="50" t="s">
        <v>160</v>
      </c>
      <c r="F14" s="50">
        <v>244</v>
      </c>
      <c r="G14" s="42">
        <v>310</v>
      </c>
      <c r="H14" s="70">
        <v>0</v>
      </c>
      <c r="I14">
        <v>0</v>
      </c>
    </row>
    <row r="15" spans="2:9" ht="25.5">
      <c r="B15" s="52" t="s">
        <v>161</v>
      </c>
      <c r="C15" s="50">
        <v>913</v>
      </c>
      <c r="D15" s="51">
        <v>701</v>
      </c>
      <c r="E15" s="50" t="s">
        <v>162</v>
      </c>
      <c r="F15" s="50">
        <v>244</v>
      </c>
      <c r="G15" s="42">
        <v>310</v>
      </c>
      <c r="H15" s="70">
        <f>150000-85900-64100</f>
        <v>0</v>
      </c>
      <c r="I15">
        <v>0</v>
      </c>
    </row>
    <row r="16" spans="2:9" ht="89.25">
      <c r="B16" s="47" t="s">
        <v>163</v>
      </c>
      <c r="C16" s="48">
        <v>913</v>
      </c>
      <c r="D16" s="49">
        <v>701</v>
      </c>
      <c r="E16" s="48">
        <v>4000071170</v>
      </c>
      <c r="F16" s="48">
        <v>200</v>
      </c>
      <c r="G16" s="48"/>
      <c r="H16" s="69">
        <f>H17+H18+H19+H21+H20</f>
        <v>23465.059999999998</v>
      </c>
      <c r="I16">
        <v>22548.96</v>
      </c>
    </row>
    <row r="17" spans="2:9" ht="39">
      <c r="B17" s="52" t="s">
        <v>164</v>
      </c>
      <c r="C17" s="42">
        <v>913</v>
      </c>
      <c r="D17" s="51">
        <v>701</v>
      </c>
      <c r="E17" s="42">
        <v>4000171170</v>
      </c>
      <c r="F17" s="42">
        <v>111</v>
      </c>
      <c r="G17" s="50">
        <v>211</v>
      </c>
      <c r="H17" s="79">
        <v>9152</v>
      </c>
      <c r="I17">
        <v>12480</v>
      </c>
    </row>
    <row r="18" spans="2:9" ht="26.25">
      <c r="B18" s="45" t="s">
        <v>165</v>
      </c>
      <c r="C18" s="42">
        <v>913</v>
      </c>
      <c r="D18" s="51">
        <v>701</v>
      </c>
      <c r="E18" s="42">
        <v>4000171170</v>
      </c>
      <c r="F18" s="42">
        <v>119</v>
      </c>
      <c r="G18" s="42">
        <v>219</v>
      </c>
      <c r="H18" s="79">
        <v>2763.9</v>
      </c>
      <c r="I18">
        <v>3768.96</v>
      </c>
    </row>
    <row r="19" spans="2:9" ht="12.75">
      <c r="B19" s="45" t="s">
        <v>238</v>
      </c>
      <c r="C19" s="42">
        <v>913</v>
      </c>
      <c r="D19" s="51">
        <v>701</v>
      </c>
      <c r="E19" s="42">
        <v>4000271170</v>
      </c>
      <c r="F19" s="42">
        <v>244</v>
      </c>
      <c r="G19" s="50">
        <v>226</v>
      </c>
      <c r="H19" s="73">
        <v>1000</v>
      </c>
      <c r="I19">
        <v>0</v>
      </c>
    </row>
    <row r="20" spans="2:9" ht="26.25">
      <c r="B20" s="45" t="s">
        <v>166</v>
      </c>
      <c r="C20" s="42">
        <v>913</v>
      </c>
      <c r="D20" s="51">
        <v>701</v>
      </c>
      <c r="E20" s="42">
        <v>4000371170</v>
      </c>
      <c r="F20" s="42">
        <v>244</v>
      </c>
      <c r="G20" s="42">
        <v>226</v>
      </c>
      <c r="H20" s="79">
        <v>10000</v>
      </c>
      <c r="I20">
        <v>6300</v>
      </c>
    </row>
    <row r="21" spans="2:9" ht="26.25">
      <c r="B21" s="45" t="s">
        <v>166</v>
      </c>
      <c r="C21" s="42">
        <v>913</v>
      </c>
      <c r="D21" s="51">
        <v>701</v>
      </c>
      <c r="E21" s="42">
        <v>4000371170</v>
      </c>
      <c r="F21" s="42">
        <v>244</v>
      </c>
      <c r="G21" s="42">
        <v>346</v>
      </c>
      <c r="H21" s="79">
        <v>549.16</v>
      </c>
      <c r="I21">
        <v>6300</v>
      </c>
    </row>
    <row r="22" spans="2:9" ht="25.5">
      <c r="B22" s="61" t="s">
        <v>167</v>
      </c>
      <c r="C22" s="53">
        <v>913</v>
      </c>
      <c r="D22" s="54">
        <v>701</v>
      </c>
      <c r="E22" s="53" t="s">
        <v>125</v>
      </c>
      <c r="F22" s="53"/>
      <c r="G22" s="53"/>
      <c r="H22" s="72">
        <f>H23</f>
        <v>2607</v>
      </c>
      <c r="I22">
        <v>0</v>
      </c>
    </row>
    <row r="23" spans="2:9" ht="127.5">
      <c r="B23" s="52" t="s">
        <v>168</v>
      </c>
      <c r="C23" s="42">
        <v>913</v>
      </c>
      <c r="D23" s="51">
        <v>701</v>
      </c>
      <c r="E23" s="42" t="s">
        <v>125</v>
      </c>
      <c r="F23" s="42">
        <v>244</v>
      </c>
      <c r="G23" s="42">
        <v>346</v>
      </c>
      <c r="H23" s="73">
        <v>2607</v>
      </c>
      <c r="I23">
        <v>0</v>
      </c>
    </row>
    <row r="24" spans="2:9" ht="12.75">
      <c r="B24" s="47" t="s">
        <v>169</v>
      </c>
      <c r="C24" s="48">
        <v>913</v>
      </c>
      <c r="D24" s="49">
        <v>701</v>
      </c>
      <c r="E24" s="48" t="s">
        <v>125</v>
      </c>
      <c r="F24" s="48"/>
      <c r="G24" s="48"/>
      <c r="H24" s="69">
        <f>H23</f>
        <v>2607</v>
      </c>
      <c r="I24">
        <v>0</v>
      </c>
    </row>
    <row r="25" spans="2:9" ht="25.5">
      <c r="B25" s="47" t="s">
        <v>170</v>
      </c>
      <c r="C25" s="48">
        <v>913</v>
      </c>
      <c r="D25" s="49">
        <v>701</v>
      </c>
      <c r="E25" s="48">
        <v>9900000080</v>
      </c>
      <c r="F25" s="48">
        <v>100</v>
      </c>
      <c r="G25" s="48"/>
      <c r="H25" s="69">
        <f>SUM(H26:H29)</f>
        <v>2154400</v>
      </c>
      <c r="I25">
        <v>2154400</v>
      </c>
    </row>
    <row r="26" spans="2:9" ht="12.75">
      <c r="B26" s="62" t="s">
        <v>171</v>
      </c>
      <c r="C26" s="50">
        <v>913</v>
      </c>
      <c r="D26" s="51">
        <v>701</v>
      </c>
      <c r="E26" s="50">
        <v>9900000080</v>
      </c>
      <c r="F26" s="50">
        <v>111</v>
      </c>
      <c r="G26" s="50">
        <v>211</v>
      </c>
      <c r="H26" s="73">
        <v>1651700</v>
      </c>
      <c r="I26">
        <v>1651700</v>
      </c>
    </row>
    <row r="27" spans="2:9" ht="25.5">
      <c r="B27" s="62" t="s">
        <v>172</v>
      </c>
      <c r="C27" s="50">
        <v>913</v>
      </c>
      <c r="D27" s="51">
        <v>701</v>
      </c>
      <c r="E27" s="50">
        <v>9900000080</v>
      </c>
      <c r="F27" s="50">
        <v>111</v>
      </c>
      <c r="G27" s="50">
        <v>266</v>
      </c>
      <c r="H27" s="73">
        <v>3000</v>
      </c>
      <c r="I27">
        <v>3000</v>
      </c>
    </row>
    <row r="28" spans="2:9" ht="12.75">
      <c r="B28" s="62" t="s">
        <v>173</v>
      </c>
      <c r="C28" s="50">
        <v>913</v>
      </c>
      <c r="D28" s="51">
        <v>701</v>
      </c>
      <c r="E28" s="50">
        <v>9900000080</v>
      </c>
      <c r="F28" s="50">
        <v>112</v>
      </c>
      <c r="G28" s="50">
        <v>266</v>
      </c>
      <c r="H28" s="73">
        <v>0</v>
      </c>
      <c r="I28">
        <v>0</v>
      </c>
    </row>
    <row r="29" spans="2:9" ht="12.75">
      <c r="B29" s="62" t="s">
        <v>174</v>
      </c>
      <c r="C29" s="50">
        <v>913</v>
      </c>
      <c r="D29" s="51">
        <v>701</v>
      </c>
      <c r="E29" s="50">
        <v>9900000080</v>
      </c>
      <c r="F29" s="50">
        <v>119</v>
      </c>
      <c r="G29" s="50"/>
      <c r="H29" s="73">
        <v>499700</v>
      </c>
      <c r="I29">
        <v>499700</v>
      </c>
    </row>
    <row r="30" spans="2:9" ht="38.25">
      <c r="B30" s="47" t="s">
        <v>175</v>
      </c>
      <c r="C30" s="48">
        <v>913</v>
      </c>
      <c r="D30" s="49">
        <v>701</v>
      </c>
      <c r="E30" s="48">
        <v>9900000080</v>
      </c>
      <c r="F30" s="48">
        <v>200</v>
      </c>
      <c r="G30" s="48"/>
      <c r="H30" s="69">
        <f>SUM(H31:H38)</f>
        <v>47600</v>
      </c>
      <c r="I30">
        <v>49600</v>
      </c>
    </row>
    <row r="31" spans="2:9" ht="12.75">
      <c r="B31" s="45" t="s">
        <v>176</v>
      </c>
      <c r="C31" s="50">
        <v>913</v>
      </c>
      <c r="D31" s="51">
        <v>701</v>
      </c>
      <c r="E31" s="50">
        <v>9900000080</v>
      </c>
      <c r="F31" s="42">
        <v>242</v>
      </c>
      <c r="G31" s="42">
        <v>221</v>
      </c>
      <c r="H31" s="65">
        <v>7000</v>
      </c>
      <c r="I31">
        <v>7000</v>
      </c>
    </row>
    <row r="32" spans="2:9" s="55" customFormat="1" ht="25.5">
      <c r="B32" s="45" t="s">
        <v>177</v>
      </c>
      <c r="C32" s="50">
        <v>913</v>
      </c>
      <c r="D32" s="51">
        <v>701</v>
      </c>
      <c r="E32" s="50">
        <v>9900000080</v>
      </c>
      <c r="F32" s="42">
        <v>242</v>
      </c>
      <c r="G32" s="42">
        <v>221</v>
      </c>
      <c r="H32" s="65">
        <f>1800</f>
        <v>1800</v>
      </c>
      <c r="I32" s="55">
        <v>1800</v>
      </c>
    </row>
    <row r="33" spans="2:9" s="55" customFormat="1" ht="25.5">
      <c r="B33" s="45" t="s">
        <v>178</v>
      </c>
      <c r="C33" s="50">
        <v>913</v>
      </c>
      <c r="D33" s="51">
        <v>701</v>
      </c>
      <c r="E33" s="50">
        <v>9900000080</v>
      </c>
      <c r="F33" s="42">
        <v>242</v>
      </c>
      <c r="G33" s="42">
        <v>221</v>
      </c>
      <c r="H33" s="65">
        <v>7300</v>
      </c>
      <c r="I33" s="55">
        <v>7300</v>
      </c>
    </row>
    <row r="34" spans="2:9" s="55" customFormat="1" ht="25.5">
      <c r="B34" s="45" t="s">
        <v>178</v>
      </c>
      <c r="C34" s="50">
        <v>913</v>
      </c>
      <c r="D34" s="51">
        <v>701</v>
      </c>
      <c r="E34" s="50">
        <v>9900000080</v>
      </c>
      <c r="F34" s="42">
        <v>242</v>
      </c>
      <c r="G34" s="42">
        <v>221</v>
      </c>
      <c r="H34" s="73">
        <v>6100</v>
      </c>
      <c r="I34" s="55">
        <v>6500</v>
      </c>
    </row>
    <row r="35" spans="2:9" ht="12.75">
      <c r="B35" s="45" t="s">
        <v>179</v>
      </c>
      <c r="C35" s="50">
        <v>913</v>
      </c>
      <c r="D35" s="51">
        <v>701</v>
      </c>
      <c r="E35" s="50">
        <v>9900000080</v>
      </c>
      <c r="F35" s="42">
        <v>242</v>
      </c>
      <c r="G35" s="42">
        <v>225</v>
      </c>
      <c r="H35" s="73">
        <v>2400</v>
      </c>
      <c r="I35">
        <v>2000</v>
      </c>
    </row>
    <row r="36" spans="2:10" ht="38.25">
      <c r="B36" s="52" t="s">
        <v>241</v>
      </c>
      <c r="C36" s="50">
        <v>913</v>
      </c>
      <c r="D36" s="51">
        <v>701</v>
      </c>
      <c r="E36" s="50">
        <v>9900000080</v>
      </c>
      <c r="F36" s="42">
        <v>242</v>
      </c>
      <c r="G36" s="42">
        <v>225</v>
      </c>
      <c r="H36" s="71">
        <v>2400</v>
      </c>
      <c r="I36">
        <v>0</v>
      </c>
      <c r="J36" s="80">
        <v>2400</v>
      </c>
    </row>
    <row r="37" spans="2:10" ht="51">
      <c r="B37" s="52" t="s">
        <v>180</v>
      </c>
      <c r="C37" s="50">
        <v>913</v>
      </c>
      <c r="D37" s="51">
        <v>701</v>
      </c>
      <c r="E37" s="50">
        <v>9900000080</v>
      </c>
      <c r="F37" s="42">
        <v>242</v>
      </c>
      <c r="G37" s="42">
        <v>226</v>
      </c>
      <c r="H37" s="71">
        <f>23000-2400</f>
        <v>20600</v>
      </c>
      <c r="I37">
        <v>23000</v>
      </c>
      <c r="J37">
        <v>-2400</v>
      </c>
    </row>
    <row r="38" spans="2:9" ht="25.5">
      <c r="B38" s="52" t="s">
        <v>181</v>
      </c>
      <c r="C38" s="50">
        <v>913</v>
      </c>
      <c r="D38" s="51">
        <v>701</v>
      </c>
      <c r="E38" s="50">
        <v>9900000080</v>
      </c>
      <c r="F38" s="42">
        <v>242</v>
      </c>
      <c r="G38" s="42">
        <v>310</v>
      </c>
      <c r="H38" s="65">
        <f>2500-2500</f>
        <v>0</v>
      </c>
      <c r="I38">
        <v>0</v>
      </c>
    </row>
    <row r="39" spans="2:9" ht="63.75">
      <c r="B39" s="47" t="s">
        <v>182</v>
      </c>
      <c r="C39" s="48">
        <v>913</v>
      </c>
      <c r="D39" s="49">
        <v>701</v>
      </c>
      <c r="E39" s="48">
        <v>9900000080</v>
      </c>
      <c r="F39" s="48">
        <v>200</v>
      </c>
      <c r="G39" s="48"/>
      <c r="H39" s="74">
        <f>H40+H46+H55+H63+H59+H43</f>
        <v>993700</v>
      </c>
      <c r="I39">
        <v>1145700</v>
      </c>
    </row>
    <row r="40" spans="2:9" ht="12.75">
      <c r="B40" s="47" t="s">
        <v>183</v>
      </c>
      <c r="C40" s="48">
        <v>913</v>
      </c>
      <c r="D40" s="49">
        <v>701</v>
      </c>
      <c r="E40" s="48">
        <v>9900000080</v>
      </c>
      <c r="F40" s="48">
        <v>244</v>
      </c>
      <c r="G40" s="48"/>
      <c r="H40" s="74">
        <f>SUM(H41:H42)</f>
        <v>74809.51000000001</v>
      </c>
      <c r="I40">
        <v>67500</v>
      </c>
    </row>
    <row r="41" spans="2:9" ht="12.75">
      <c r="B41" s="45" t="s">
        <v>184</v>
      </c>
      <c r="C41" s="50">
        <v>913</v>
      </c>
      <c r="D41" s="51">
        <v>701</v>
      </c>
      <c r="E41" s="50">
        <v>9900000080</v>
      </c>
      <c r="F41" s="42">
        <v>244</v>
      </c>
      <c r="G41" s="42">
        <v>223</v>
      </c>
      <c r="H41" s="73">
        <f>47500-1548.81</f>
        <v>45951.19</v>
      </c>
      <c r="I41">
        <v>47500</v>
      </c>
    </row>
    <row r="42" spans="2:10" ht="12.75">
      <c r="B42" s="45" t="s">
        <v>185</v>
      </c>
      <c r="C42" s="50">
        <v>913</v>
      </c>
      <c r="D42" s="51">
        <v>701</v>
      </c>
      <c r="E42" s="50">
        <v>9900000080</v>
      </c>
      <c r="F42" s="42">
        <v>244</v>
      </c>
      <c r="G42" s="42">
        <v>223</v>
      </c>
      <c r="H42" s="73">
        <f>20000+1548.81+7309.51</f>
        <v>28858.32</v>
      </c>
      <c r="I42">
        <v>20000</v>
      </c>
      <c r="J42" s="80"/>
    </row>
    <row r="43" spans="2:9" ht="30">
      <c r="B43" s="47" t="s">
        <v>186</v>
      </c>
      <c r="C43" s="48">
        <v>913</v>
      </c>
      <c r="D43" s="49">
        <v>701</v>
      </c>
      <c r="E43" s="48">
        <v>9900000080</v>
      </c>
      <c r="F43" s="56">
        <v>247</v>
      </c>
      <c r="G43" s="48"/>
      <c r="H43" s="69">
        <f>SUM(H44:H45)</f>
        <v>768200</v>
      </c>
      <c r="I43">
        <v>768200</v>
      </c>
    </row>
    <row r="44" spans="2:9" ht="15">
      <c r="B44" s="45" t="s">
        <v>187</v>
      </c>
      <c r="C44" s="50">
        <v>913</v>
      </c>
      <c r="D44" s="51">
        <v>701</v>
      </c>
      <c r="E44" s="50">
        <v>9900000080</v>
      </c>
      <c r="F44" s="57">
        <v>247</v>
      </c>
      <c r="G44" s="42">
        <v>223</v>
      </c>
      <c r="H44" s="65">
        <v>612000</v>
      </c>
      <c r="I44">
        <v>612000</v>
      </c>
    </row>
    <row r="45" spans="2:9" ht="15">
      <c r="B45" s="45" t="s">
        <v>188</v>
      </c>
      <c r="C45" s="50">
        <v>913</v>
      </c>
      <c r="D45" s="51">
        <v>701</v>
      </c>
      <c r="E45" s="50">
        <v>9900000080</v>
      </c>
      <c r="F45" s="57">
        <v>247</v>
      </c>
      <c r="G45" s="42">
        <v>223</v>
      </c>
      <c r="H45" s="65">
        <v>156200</v>
      </c>
      <c r="I45">
        <v>156200</v>
      </c>
    </row>
    <row r="46" spans="2:9" ht="25.5">
      <c r="B46" s="47" t="s">
        <v>189</v>
      </c>
      <c r="C46" s="48">
        <v>913</v>
      </c>
      <c r="D46" s="49">
        <v>701</v>
      </c>
      <c r="E46" s="48">
        <v>9900000080</v>
      </c>
      <c r="F46" s="48">
        <v>244</v>
      </c>
      <c r="G46" s="48"/>
      <c r="H46" s="69">
        <f>SUM(H47:H54)</f>
        <v>69200</v>
      </c>
      <c r="I46">
        <v>69200</v>
      </c>
    </row>
    <row r="47" spans="2:9" ht="12.75">
      <c r="B47" s="45" t="s">
        <v>190</v>
      </c>
      <c r="C47" s="50">
        <v>913</v>
      </c>
      <c r="D47" s="51">
        <v>701</v>
      </c>
      <c r="E47" s="50">
        <v>9900000080</v>
      </c>
      <c r="F47" s="42">
        <v>244</v>
      </c>
      <c r="G47" s="42">
        <v>225</v>
      </c>
      <c r="H47" s="73">
        <f>20000-6250</f>
        <v>13750</v>
      </c>
      <c r="I47">
        <v>20000</v>
      </c>
    </row>
    <row r="48" spans="2:9" ht="12.75">
      <c r="B48" s="45" t="s">
        <v>191</v>
      </c>
      <c r="C48" s="50">
        <v>913</v>
      </c>
      <c r="D48" s="51">
        <v>701</v>
      </c>
      <c r="E48" s="50">
        <v>9900000080</v>
      </c>
      <c r="F48" s="42">
        <v>244</v>
      </c>
      <c r="G48" s="42">
        <v>225</v>
      </c>
      <c r="H48" s="73">
        <v>4000</v>
      </c>
      <c r="I48">
        <v>4000</v>
      </c>
    </row>
    <row r="49" spans="2:9" ht="25.5">
      <c r="B49" s="45" t="s">
        <v>192</v>
      </c>
      <c r="C49" s="50">
        <v>913</v>
      </c>
      <c r="D49" s="51">
        <v>701</v>
      </c>
      <c r="E49" s="50">
        <v>9900000080</v>
      </c>
      <c r="F49" s="42">
        <v>244</v>
      </c>
      <c r="G49" s="42">
        <v>225</v>
      </c>
      <c r="H49" s="73">
        <v>6250</v>
      </c>
      <c r="I49">
        <v>0</v>
      </c>
    </row>
    <row r="50" spans="2:9" ht="25.5">
      <c r="B50" s="45" t="s">
        <v>193</v>
      </c>
      <c r="C50" s="50">
        <v>913</v>
      </c>
      <c r="D50" s="51">
        <v>701</v>
      </c>
      <c r="E50" s="50">
        <v>9900000080</v>
      </c>
      <c r="F50" s="42">
        <v>244</v>
      </c>
      <c r="G50" s="42">
        <v>225</v>
      </c>
      <c r="H50" s="73">
        <v>7000</v>
      </c>
      <c r="I50">
        <v>7000</v>
      </c>
    </row>
    <row r="51" spans="2:9" ht="25.5">
      <c r="B51" s="45" t="s">
        <v>194</v>
      </c>
      <c r="C51" s="50">
        <v>913</v>
      </c>
      <c r="D51" s="51">
        <v>701</v>
      </c>
      <c r="E51" s="50">
        <v>9900000080</v>
      </c>
      <c r="F51" s="42">
        <v>244</v>
      </c>
      <c r="G51" s="42">
        <v>225</v>
      </c>
      <c r="H51" s="73">
        <v>7000</v>
      </c>
      <c r="I51">
        <v>7000</v>
      </c>
    </row>
    <row r="52" spans="2:9" s="55" customFormat="1" ht="12.75">
      <c r="B52" s="45" t="s">
        <v>195</v>
      </c>
      <c r="C52" s="50">
        <v>913</v>
      </c>
      <c r="D52" s="51">
        <v>701</v>
      </c>
      <c r="E52" s="50">
        <v>9900000080</v>
      </c>
      <c r="F52" s="42">
        <v>244</v>
      </c>
      <c r="G52" s="42">
        <v>225</v>
      </c>
      <c r="H52" s="73">
        <v>0</v>
      </c>
      <c r="I52" s="55">
        <v>0</v>
      </c>
    </row>
    <row r="53" spans="2:9" s="55" customFormat="1" ht="38.25">
      <c r="B53" s="45" t="s">
        <v>196</v>
      </c>
      <c r="C53" s="50">
        <v>913</v>
      </c>
      <c r="D53" s="51">
        <v>701</v>
      </c>
      <c r="E53" s="50">
        <v>9900000080</v>
      </c>
      <c r="F53" s="42">
        <v>244</v>
      </c>
      <c r="G53" s="42">
        <v>225</v>
      </c>
      <c r="H53" s="73">
        <v>7200</v>
      </c>
      <c r="I53" s="55">
        <v>7200</v>
      </c>
    </row>
    <row r="54" spans="2:9" s="55" customFormat="1" ht="12.75">
      <c r="B54" s="45" t="s">
        <v>197</v>
      </c>
      <c r="C54" s="50">
        <v>913</v>
      </c>
      <c r="D54" s="51">
        <v>701</v>
      </c>
      <c r="E54" s="50">
        <v>9900000080</v>
      </c>
      <c r="F54" s="42">
        <v>244</v>
      </c>
      <c r="G54" s="42">
        <v>225</v>
      </c>
      <c r="H54" s="73">
        <f>14000+10000</f>
        <v>24000</v>
      </c>
      <c r="I54" s="55">
        <v>24000</v>
      </c>
    </row>
    <row r="55" spans="2:9" s="55" customFormat="1" ht="12.75">
      <c r="B55" s="47" t="s">
        <v>198</v>
      </c>
      <c r="C55" s="48">
        <v>913</v>
      </c>
      <c r="D55" s="49">
        <v>701</v>
      </c>
      <c r="E55" s="48">
        <v>9900000080</v>
      </c>
      <c r="F55" s="48">
        <v>244</v>
      </c>
      <c r="G55" s="48"/>
      <c r="H55" s="69">
        <f>SUM(H56:H58)</f>
        <v>41000</v>
      </c>
      <c r="I55" s="55">
        <v>41000</v>
      </c>
    </row>
    <row r="56" spans="2:9" s="55" customFormat="1" ht="12.75">
      <c r="B56" s="45" t="s">
        <v>199</v>
      </c>
      <c r="C56" s="50">
        <v>913</v>
      </c>
      <c r="D56" s="51">
        <v>701</v>
      </c>
      <c r="E56" s="50">
        <v>9900000080</v>
      </c>
      <c r="F56" s="42">
        <v>244</v>
      </c>
      <c r="G56" s="42">
        <v>226</v>
      </c>
      <c r="H56" s="65">
        <v>30000</v>
      </c>
      <c r="I56" s="55">
        <v>30000</v>
      </c>
    </row>
    <row r="57" spans="2:9" s="55" customFormat="1" ht="12.75">
      <c r="B57" s="45" t="s">
        <v>200</v>
      </c>
      <c r="C57" s="50">
        <v>913</v>
      </c>
      <c r="D57" s="51">
        <v>701</v>
      </c>
      <c r="E57" s="50">
        <v>9900000080</v>
      </c>
      <c r="F57" s="42">
        <v>244</v>
      </c>
      <c r="G57" s="42">
        <v>226</v>
      </c>
      <c r="H57" s="65">
        <v>5000</v>
      </c>
      <c r="I57" s="55">
        <v>5000</v>
      </c>
    </row>
    <row r="58" spans="2:9" s="55" customFormat="1" ht="12.75">
      <c r="B58" s="45" t="s">
        <v>201</v>
      </c>
      <c r="C58" s="50">
        <v>913</v>
      </c>
      <c r="D58" s="51">
        <v>701</v>
      </c>
      <c r="E58" s="50">
        <v>9900000080</v>
      </c>
      <c r="F58" s="42">
        <v>244</v>
      </c>
      <c r="G58" s="42">
        <v>226</v>
      </c>
      <c r="H58" s="65">
        <v>6000</v>
      </c>
      <c r="I58" s="55">
        <v>6000</v>
      </c>
    </row>
    <row r="59" spans="2:9" s="55" customFormat="1" ht="25.5">
      <c r="B59" s="47" t="s">
        <v>202</v>
      </c>
      <c r="C59" s="48">
        <v>913</v>
      </c>
      <c r="D59" s="49">
        <v>701</v>
      </c>
      <c r="E59" s="48">
        <v>9900000080</v>
      </c>
      <c r="F59" s="48">
        <v>244</v>
      </c>
      <c r="G59" s="48"/>
      <c r="H59" s="69">
        <f>SUM(H60:H62)</f>
        <v>19690.489999999998</v>
      </c>
      <c r="I59" s="55">
        <v>47000</v>
      </c>
    </row>
    <row r="60" spans="2:9" s="55" customFormat="1" ht="12.75">
      <c r="B60" s="45" t="s">
        <v>203</v>
      </c>
      <c r="C60" s="50">
        <v>913</v>
      </c>
      <c r="D60" s="51">
        <v>701</v>
      </c>
      <c r="E60" s="50">
        <v>9900000080</v>
      </c>
      <c r="F60" s="42">
        <v>244</v>
      </c>
      <c r="G60" s="42">
        <v>310</v>
      </c>
      <c r="H60" s="65">
        <v>0</v>
      </c>
      <c r="I60" s="55">
        <v>0</v>
      </c>
    </row>
    <row r="61" spans="2:9" s="55" customFormat="1" ht="12.75">
      <c r="B61" s="45" t="s">
        <v>204</v>
      </c>
      <c r="C61" s="50">
        <v>913</v>
      </c>
      <c r="D61" s="51">
        <v>701</v>
      </c>
      <c r="E61" s="50">
        <v>9900000080</v>
      </c>
      <c r="F61" s="42">
        <v>244</v>
      </c>
      <c r="G61" s="42">
        <v>310</v>
      </c>
      <c r="H61" s="73">
        <f>20000-20000</f>
        <v>0</v>
      </c>
      <c r="I61" s="55">
        <v>20000</v>
      </c>
    </row>
    <row r="62" spans="2:9" s="55" customFormat="1" ht="24">
      <c r="B62" s="45" t="s">
        <v>205</v>
      </c>
      <c r="C62" s="50">
        <v>913</v>
      </c>
      <c r="D62" s="51">
        <v>701</v>
      </c>
      <c r="E62" s="50">
        <v>9900000080</v>
      </c>
      <c r="F62" s="42">
        <v>244</v>
      </c>
      <c r="G62" s="42">
        <v>310</v>
      </c>
      <c r="H62" s="73">
        <f>27000-7309.51</f>
        <v>19690.489999999998</v>
      </c>
      <c r="I62" s="55">
        <v>27000</v>
      </c>
    </row>
    <row r="63" spans="2:9" s="55" customFormat="1" ht="25.5">
      <c r="B63" s="47" t="s">
        <v>206</v>
      </c>
      <c r="C63" s="48">
        <v>913</v>
      </c>
      <c r="D63" s="49">
        <v>701</v>
      </c>
      <c r="E63" s="48">
        <v>9900000080</v>
      </c>
      <c r="F63" s="48">
        <v>244</v>
      </c>
      <c r="G63" s="48"/>
      <c r="H63" s="69">
        <f>SUM(H64:H73)</f>
        <v>20800</v>
      </c>
      <c r="I63" s="55">
        <v>152800</v>
      </c>
    </row>
    <row r="64" spans="2:9" s="55" customFormat="1" ht="12.75">
      <c r="B64" s="45" t="s">
        <v>207</v>
      </c>
      <c r="C64" s="50">
        <v>913</v>
      </c>
      <c r="D64" s="51">
        <v>701</v>
      </c>
      <c r="E64" s="50">
        <v>9900000080</v>
      </c>
      <c r="F64" s="42">
        <v>244</v>
      </c>
      <c r="G64" s="42">
        <v>341</v>
      </c>
      <c r="H64" s="73">
        <f>1500-1500</f>
        <v>0</v>
      </c>
      <c r="I64" s="55">
        <v>1500</v>
      </c>
    </row>
    <row r="65" spans="2:9" s="55" customFormat="1" ht="25.5">
      <c r="B65" s="45" t="s">
        <v>208</v>
      </c>
      <c r="C65" s="50">
        <v>913</v>
      </c>
      <c r="D65" s="51">
        <v>701</v>
      </c>
      <c r="E65" s="50">
        <v>9900000080</v>
      </c>
      <c r="F65" s="42">
        <v>244</v>
      </c>
      <c r="G65" s="42">
        <v>344</v>
      </c>
      <c r="H65" s="73">
        <f>5000-5000</f>
        <v>0</v>
      </c>
      <c r="I65" s="55">
        <v>5000</v>
      </c>
    </row>
    <row r="66" spans="2:10" s="55" customFormat="1" ht="12.75">
      <c r="B66" s="45" t="s">
        <v>209</v>
      </c>
      <c r="C66" s="50">
        <v>913</v>
      </c>
      <c r="D66" s="51">
        <v>701</v>
      </c>
      <c r="E66" s="50">
        <v>9900000080</v>
      </c>
      <c r="F66" s="42">
        <v>244</v>
      </c>
      <c r="G66" s="42">
        <v>345</v>
      </c>
      <c r="H66" s="73">
        <f>52300-52300</f>
        <v>0</v>
      </c>
      <c r="I66" s="55">
        <v>52300</v>
      </c>
      <c r="J66" s="81"/>
    </row>
    <row r="67" spans="2:9" s="55" customFormat="1" ht="25.5">
      <c r="B67" s="45" t="s">
        <v>237</v>
      </c>
      <c r="C67" s="50">
        <v>913</v>
      </c>
      <c r="D67" s="51">
        <v>701</v>
      </c>
      <c r="E67" s="50">
        <v>9900000080</v>
      </c>
      <c r="F67" s="42">
        <v>244</v>
      </c>
      <c r="G67" s="42">
        <v>346</v>
      </c>
      <c r="H67" s="73">
        <v>8860</v>
      </c>
      <c r="I67" s="55">
        <v>52300</v>
      </c>
    </row>
    <row r="68" spans="2:10" s="55" customFormat="1" ht="12.75">
      <c r="B68" s="45" t="s">
        <v>210</v>
      </c>
      <c r="C68" s="50">
        <v>913</v>
      </c>
      <c r="D68" s="51">
        <v>701</v>
      </c>
      <c r="E68" s="50">
        <v>9900000080</v>
      </c>
      <c r="F68" s="42">
        <v>244</v>
      </c>
      <c r="G68" s="42">
        <v>346</v>
      </c>
      <c r="H68" s="73">
        <f>20000-9200</f>
        <v>10800</v>
      </c>
      <c r="I68" s="55">
        <v>20000</v>
      </c>
      <c r="J68" s="81"/>
    </row>
    <row r="69" spans="2:10" s="55" customFormat="1" ht="12.75">
      <c r="B69" s="45" t="s">
        <v>211</v>
      </c>
      <c r="C69" s="50">
        <v>913</v>
      </c>
      <c r="D69" s="51">
        <v>701</v>
      </c>
      <c r="E69" s="50">
        <v>9900000080</v>
      </c>
      <c r="F69" s="42">
        <v>244</v>
      </c>
      <c r="G69" s="42">
        <v>346</v>
      </c>
      <c r="H69" s="73">
        <f>3000-3000</f>
        <v>0</v>
      </c>
      <c r="I69" s="55">
        <v>3000</v>
      </c>
      <c r="J69" s="81"/>
    </row>
    <row r="70" spans="2:10" s="55" customFormat="1" ht="12.75">
      <c r="B70" s="45" t="s">
        <v>212</v>
      </c>
      <c r="C70" s="50">
        <v>913</v>
      </c>
      <c r="D70" s="51">
        <v>701</v>
      </c>
      <c r="E70" s="50">
        <v>9900000080</v>
      </c>
      <c r="F70" s="42">
        <v>244</v>
      </c>
      <c r="G70" s="42">
        <v>346</v>
      </c>
      <c r="H70" s="73">
        <f>31000-31000</f>
        <v>0</v>
      </c>
      <c r="I70" s="55">
        <v>31000</v>
      </c>
      <c r="J70" s="81"/>
    </row>
    <row r="71" spans="2:9" s="55" customFormat="1" ht="25.5">
      <c r="B71" s="45" t="s">
        <v>213</v>
      </c>
      <c r="C71" s="50">
        <v>913</v>
      </c>
      <c r="D71" s="51">
        <v>701</v>
      </c>
      <c r="E71" s="50">
        <v>9900000080</v>
      </c>
      <c r="F71" s="42">
        <v>244</v>
      </c>
      <c r="G71" s="42">
        <v>342</v>
      </c>
      <c r="H71" s="73">
        <v>0</v>
      </c>
      <c r="I71" s="55">
        <v>0</v>
      </c>
    </row>
    <row r="72" spans="2:9" s="55" customFormat="1" ht="12.75">
      <c r="B72" s="45" t="s">
        <v>214</v>
      </c>
      <c r="C72" s="50">
        <v>913</v>
      </c>
      <c r="D72" s="51">
        <v>701</v>
      </c>
      <c r="E72" s="50">
        <v>9900000080</v>
      </c>
      <c r="F72" s="42">
        <v>244</v>
      </c>
      <c r="G72" s="42">
        <v>346</v>
      </c>
      <c r="H72" s="73">
        <f>30000-30000</f>
        <v>0</v>
      </c>
      <c r="I72" s="55">
        <v>30000</v>
      </c>
    </row>
    <row r="73" spans="2:9" s="55" customFormat="1" ht="12.75">
      <c r="B73" s="45" t="s">
        <v>215</v>
      </c>
      <c r="C73" s="50">
        <v>913</v>
      </c>
      <c r="D73" s="51">
        <v>701</v>
      </c>
      <c r="E73" s="50">
        <v>9900000080</v>
      </c>
      <c r="F73" s="42">
        <v>244</v>
      </c>
      <c r="G73" s="42">
        <v>346</v>
      </c>
      <c r="H73" s="73">
        <f>10000-8860</f>
        <v>1140</v>
      </c>
      <c r="I73" s="55">
        <v>10000</v>
      </c>
    </row>
    <row r="74" spans="2:9" s="55" customFormat="1" ht="25.5">
      <c r="B74" s="47" t="s">
        <v>206</v>
      </c>
      <c r="C74" s="48">
        <v>913</v>
      </c>
      <c r="D74" s="49">
        <v>701</v>
      </c>
      <c r="E74" s="48">
        <v>9900000081</v>
      </c>
      <c r="F74" s="48">
        <v>244</v>
      </c>
      <c r="G74" s="48"/>
      <c r="H74" s="69">
        <f>H75</f>
        <v>660450</v>
      </c>
      <c r="I74" s="55">
        <v>660450</v>
      </c>
    </row>
    <row r="75" spans="2:9" s="55" customFormat="1" ht="12.75">
      <c r="B75" s="45" t="s">
        <v>216</v>
      </c>
      <c r="C75" s="50">
        <v>913</v>
      </c>
      <c r="D75" s="51">
        <v>701</v>
      </c>
      <c r="E75" s="50">
        <v>9900000081</v>
      </c>
      <c r="F75" s="42">
        <v>244</v>
      </c>
      <c r="G75" s="42">
        <v>342</v>
      </c>
      <c r="H75" s="65">
        <v>660450</v>
      </c>
      <c r="I75" s="55">
        <v>660450</v>
      </c>
    </row>
    <row r="76" spans="2:9" s="55" customFormat="1" ht="25.5">
      <c r="B76" s="47" t="s">
        <v>206</v>
      </c>
      <c r="C76" s="48">
        <v>913</v>
      </c>
      <c r="D76" s="49">
        <v>701</v>
      </c>
      <c r="E76" s="48">
        <v>9900000083</v>
      </c>
      <c r="F76" s="48">
        <v>244</v>
      </c>
      <c r="G76" s="48"/>
      <c r="H76" s="69">
        <f>H77</f>
        <v>25500</v>
      </c>
      <c r="I76" s="55">
        <v>25500</v>
      </c>
    </row>
    <row r="77" spans="2:9" s="55" customFormat="1" ht="25.5">
      <c r="B77" s="45" t="s">
        <v>217</v>
      </c>
      <c r="C77" s="50">
        <v>913</v>
      </c>
      <c r="D77" s="51">
        <v>701</v>
      </c>
      <c r="E77" s="50">
        <v>9900000083</v>
      </c>
      <c r="F77" s="42">
        <v>244</v>
      </c>
      <c r="G77" s="42">
        <v>342</v>
      </c>
      <c r="H77" s="65">
        <v>25500</v>
      </c>
      <c r="I77" s="55">
        <v>25500</v>
      </c>
    </row>
    <row r="78" spans="2:9" s="55" customFormat="1" ht="12.75">
      <c r="B78" s="47" t="s">
        <v>218</v>
      </c>
      <c r="C78" s="48">
        <v>913</v>
      </c>
      <c r="D78" s="49">
        <v>701</v>
      </c>
      <c r="E78" s="48">
        <v>9900080140</v>
      </c>
      <c r="F78" s="48">
        <v>850</v>
      </c>
      <c r="G78" s="48"/>
      <c r="H78" s="69">
        <f>SUM(H79:H82)</f>
        <v>11000</v>
      </c>
      <c r="I78" s="55">
        <v>11000</v>
      </c>
    </row>
    <row r="79" spans="2:9" s="55" customFormat="1" ht="12.75">
      <c r="B79" s="45" t="s">
        <v>219</v>
      </c>
      <c r="C79" s="50">
        <v>913</v>
      </c>
      <c r="D79" s="51">
        <v>701</v>
      </c>
      <c r="E79" s="50">
        <v>9900080140</v>
      </c>
      <c r="F79" s="42">
        <v>851</v>
      </c>
      <c r="G79" s="42">
        <v>291</v>
      </c>
      <c r="H79" s="65">
        <v>10000</v>
      </c>
      <c r="I79" s="55">
        <v>10000</v>
      </c>
    </row>
    <row r="80" spans="2:9" s="55" customFormat="1" ht="12.75">
      <c r="B80" s="45" t="s">
        <v>220</v>
      </c>
      <c r="C80" s="50">
        <v>913</v>
      </c>
      <c r="D80" s="51">
        <v>701</v>
      </c>
      <c r="E80" s="50">
        <v>9900080140</v>
      </c>
      <c r="F80" s="42">
        <v>852</v>
      </c>
      <c r="G80" s="42">
        <v>291</v>
      </c>
      <c r="H80" s="65">
        <v>0</v>
      </c>
      <c r="I80" s="55">
        <v>0</v>
      </c>
    </row>
    <row r="81" spans="2:9" s="55" customFormat="1" ht="12.75">
      <c r="B81" s="45" t="s">
        <v>221</v>
      </c>
      <c r="C81" s="50">
        <v>913</v>
      </c>
      <c r="D81" s="51">
        <v>701</v>
      </c>
      <c r="E81" s="50">
        <v>9900080140</v>
      </c>
      <c r="F81" s="42">
        <v>853</v>
      </c>
      <c r="G81" s="42">
        <v>291</v>
      </c>
      <c r="H81" s="65">
        <v>0</v>
      </c>
      <c r="I81" s="55">
        <v>0</v>
      </c>
    </row>
    <row r="82" spans="2:9" s="55" customFormat="1" ht="12.75">
      <c r="B82" s="45" t="s">
        <v>222</v>
      </c>
      <c r="C82" s="50">
        <v>913</v>
      </c>
      <c r="D82" s="51">
        <v>701</v>
      </c>
      <c r="E82" s="50">
        <v>9900080140</v>
      </c>
      <c r="F82" s="42">
        <v>853</v>
      </c>
      <c r="G82" s="42">
        <v>292</v>
      </c>
      <c r="H82" s="65">
        <v>1000</v>
      </c>
      <c r="I82" s="55">
        <v>1000</v>
      </c>
    </row>
    <row r="83" spans="2:10" s="55" customFormat="1" ht="12.75">
      <c r="B83" s="61" t="s">
        <v>169</v>
      </c>
      <c r="C83" s="53">
        <v>913</v>
      </c>
      <c r="D83" s="54">
        <v>701</v>
      </c>
      <c r="E83" s="53">
        <v>9900000000</v>
      </c>
      <c r="F83" s="53"/>
      <c r="G83" s="53"/>
      <c r="H83" s="75">
        <f>H25+H30+H39+H78+H74+H76</f>
        <v>3892650</v>
      </c>
      <c r="I83" s="55">
        <v>4046650</v>
      </c>
      <c r="J83" s="58"/>
    </row>
    <row r="84" spans="2:9" s="55" customFormat="1" ht="25.5">
      <c r="B84" s="47" t="s">
        <v>170</v>
      </c>
      <c r="C84" s="48">
        <v>913</v>
      </c>
      <c r="D84" s="49">
        <v>701</v>
      </c>
      <c r="E84" s="48">
        <v>9900070350</v>
      </c>
      <c r="F84" s="48">
        <v>100</v>
      </c>
      <c r="G84" s="48"/>
      <c r="H84" s="69">
        <f>H85+H90</f>
        <v>2187400</v>
      </c>
      <c r="I84" s="55">
        <v>1936700</v>
      </c>
    </row>
    <row r="85" spans="2:9" s="55" customFormat="1" ht="25.5">
      <c r="B85" s="62" t="s">
        <v>223</v>
      </c>
      <c r="C85" s="50">
        <v>913</v>
      </c>
      <c r="D85" s="51">
        <v>701</v>
      </c>
      <c r="E85" s="50">
        <v>9900070351</v>
      </c>
      <c r="F85" s="50">
        <v>100</v>
      </c>
      <c r="G85" s="42"/>
      <c r="H85" s="73">
        <f>H86+H87+H88+H89</f>
        <v>1663000</v>
      </c>
      <c r="I85" s="55">
        <v>1573100</v>
      </c>
    </row>
    <row r="86" spans="2:9" s="55" customFormat="1" ht="25.5">
      <c r="B86" s="62" t="s">
        <v>224</v>
      </c>
      <c r="C86" s="50">
        <v>913</v>
      </c>
      <c r="D86" s="51">
        <v>701</v>
      </c>
      <c r="E86" s="50">
        <v>9900070351</v>
      </c>
      <c r="F86" s="50">
        <v>111</v>
      </c>
      <c r="G86" s="42">
        <v>211</v>
      </c>
      <c r="H86" s="73">
        <v>1267300</v>
      </c>
      <c r="I86" s="55">
        <v>1198200</v>
      </c>
    </row>
    <row r="87" spans="2:9" s="55" customFormat="1" ht="25.5">
      <c r="B87" s="62" t="s">
        <v>225</v>
      </c>
      <c r="C87" s="50">
        <v>913</v>
      </c>
      <c r="D87" s="51">
        <v>701</v>
      </c>
      <c r="E87" s="50">
        <v>9900070351</v>
      </c>
      <c r="F87" s="50">
        <v>111</v>
      </c>
      <c r="G87" s="42">
        <v>266</v>
      </c>
      <c r="H87" s="73">
        <v>10000</v>
      </c>
      <c r="I87" s="55">
        <v>10000</v>
      </c>
    </row>
    <row r="88" spans="2:9" s="55" customFormat="1" ht="25.5">
      <c r="B88" s="63" t="s">
        <v>226</v>
      </c>
      <c r="C88" s="50">
        <v>913</v>
      </c>
      <c r="D88" s="51">
        <v>701</v>
      </c>
      <c r="E88" s="50">
        <v>9900070351</v>
      </c>
      <c r="F88" s="50">
        <v>112</v>
      </c>
      <c r="G88" s="42">
        <v>266</v>
      </c>
      <c r="H88" s="73">
        <f>20000-19500-300-200</f>
        <v>0</v>
      </c>
      <c r="I88" s="55">
        <v>0</v>
      </c>
    </row>
    <row r="89" spans="2:9" s="55" customFormat="1" ht="25.5">
      <c r="B89" s="62" t="s">
        <v>227</v>
      </c>
      <c r="C89" s="50">
        <v>913</v>
      </c>
      <c r="D89" s="51">
        <v>701</v>
      </c>
      <c r="E89" s="50">
        <v>9900070351</v>
      </c>
      <c r="F89" s="50">
        <v>119</v>
      </c>
      <c r="G89" s="42">
        <v>213</v>
      </c>
      <c r="H89" s="73">
        <v>385700</v>
      </c>
      <c r="I89" s="55">
        <v>364900</v>
      </c>
    </row>
    <row r="90" spans="2:9" s="55" customFormat="1" ht="25.5">
      <c r="B90" s="62" t="s">
        <v>228</v>
      </c>
      <c r="C90" s="50">
        <v>913</v>
      </c>
      <c r="D90" s="51">
        <v>701</v>
      </c>
      <c r="E90" s="50">
        <v>9900070352</v>
      </c>
      <c r="F90" s="50">
        <v>100</v>
      </c>
      <c r="G90" s="42"/>
      <c r="H90" s="73">
        <f>H91+H92+H93+H94</f>
        <v>524400</v>
      </c>
      <c r="I90" s="55">
        <v>363600</v>
      </c>
    </row>
    <row r="91" spans="2:9" s="55" customFormat="1" ht="25.5">
      <c r="B91" s="62" t="s">
        <v>229</v>
      </c>
      <c r="C91" s="50">
        <v>913</v>
      </c>
      <c r="D91" s="51">
        <v>701</v>
      </c>
      <c r="E91" s="50">
        <v>9900070352</v>
      </c>
      <c r="F91" s="50">
        <v>111</v>
      </c>
      <c r="G91" s="42">
        <v>211</v>
      </c>
      <c r="H91" s="73">
        <v>392700</v>
      </c>
      <c r="I91" s="55">
        <v>223200</v>
      </c>
    </row>
    <row r="92" spans="2:9" s="55" customFormat="1" ht="25.5">
      <c r="B92" s="62" t="s">
        <v>225</v>
      </c>
      <c r="C92" s="50">
        <v>913</v>
      </c>
      <c r="D92" s="51">
        <v>701</v>
      </c>
      <c r="E92" s="50">
        <v>9900070352</v>
      </c>
      <c r="F92" s="50">
        <v>111</v>
      </c>
      <c r="G92" s="42">
        <v>266</v>
      </c>
      <c r="H92" s="73">
        <v>10000</v>
      </c>
      <c r="I92" s="55">
        <v>10000</v>
      </c>
    </row>
    <row r="93" spans="2:9" s="55" customFormat="1" ht="25.5">
      <c r="B93" s="62" t="s">
        <v>230</v>
      </c>
      <c r="C93" s="50">
        <v>913</v>
      </c>
      <c r="D93" s="51">
        <v>701</v>
      </c>
      <c r="E93" s="50">
        <v>9900070352</v>
      </c>
      <c r="F93" s="50">
        <v>112</v>
      </c>
      <c r="G93" s="42">
        <v>266</v>
      </c>
      <c r="H93" s="73">
        <f>10000-9800-200</f>
        <v>0</v>
      </c>
      <c r="I93" s="55">
        <v>0</v>
      </c>
    </row>
    <row r="94" spans="2:9" s="55" customFormat="1" ht="25.5">
      <c r="B94" s="62" t="s">
        <v>231</v>
      </c>
      <c r="C94" s="50">
        <v>913</v>
      </c>
      <c r="D94" s="51">
        <v>701</v>
      </c>
      <c r="E94" s="50">
        <v>9900070352</v>
      </c>
      <c r="F94" s="50">
        <v>119</v>
      </c>
      <c r="G94" s="42">
        <v>213</v>
      </c>
      <c r="H94" s="73">
        <v>121700</v>
      </c>
      <c r="I94" s="55">
        <v>130400</v>
      </c>
    </row>
    <row r="95" spans="2:9" s="55" customFormat="1" ht="38.25">
      <c r="B95" s="47" t="s">
        <v>175</v>
      </c>
      <c r="C95" s="48">
        <v>913</v>
      </c>
      <c r="D95" s="49">
        <v>701</v>
      </c>
      <c r="E95" s="48">
        <v>9900070353</v>
      </c>
      <c r="F95" s="48">
        <v>200</v>
      </c>
      <c r="G95" s="48"/>
      <c r="H95" s="69">
        <f>H96</f>
        <v>0</v>
      </c>
      <c r="I95" s="55">
        <v>0</v>
      </c>
    </row>
    <row r="96" spans="2:9" s="55" customFormat="1" ht="12.75">
      <c r="B96" s="45" t="s">
        <v>232</v>
      </c>
      <c r="C96" s="50">
        <v>913</v>
      </c>
      <c r="D96" s="51">
        <v>701</v>
      </c>
      <c r="E96" s="50">
        <v>9900070353</v>
      </c>
      <c r="F96" s="50">
        <v>242</v>
      </c>
      <c r="G96" s="42"/>
      <c r="H96" s="73">
        <v>0</v>
      </c>
      <c r="I96" s="55">
        <v>0</v>
      </c>
    </row>
    <row r="97" spans="2:9" s="55" customFormat="1" ht="63.75">
      <c r="B97" s="47" t="s">
        <v>182</v>
      </c>
      <c r="C97" s="48">
        <v>913</v>
      </c>
      <c r="D97" s="49">
        <v>701</v>
      </c>
      <c r="E97" s="48">
        <v>9900070353</v>
      </c>
      <c r="F97" s="48">
        <v>200</v>
      </c>
      <c r="G97" s="48"/>
      <c r="H97" s="69">
        <f>H98+H99</f>
        <v>23000</v>
      </c>
      <c r="I97" s="55">
        <v>0</v>
      </c>
    </row>
    <row r="98" spans="2:8" s="55" customFormat="1" ht="25.5">
      <c r="B98" s="45" t="s">
        <v>202</v>
      </c>
      <c r="C98" s="50">
        <v>913</v>
      </c>
      <c r="D98" s="51">
        <v>701</v>
      </c>
      <c r="E98" s="50">
        <v>9900070353</v>
      </c>
      <c r="F98" s="50">
        <v>244</v>
      </c>
      <c r="G98" s="42">
        <v>310</v>
      </c>
      <c r="H98" s="73">
        <v>23000</v>
      </c>
    </row>
    <row r="99" spans="2:9" s="55" customFormat="1" ht="25.5">
      <c r="B99" s="45" t="s">
        <v>206</v>
      </c>
      <c r="C99" s="50">
        <v>913</v>
      </c>
      <c r="D99" s="51">
        <v>701</v>
      </c>
      <c r="E99" s="50">
        <v>9900070353</v>
      </c>
      <c r="F99" s="50">
        <v>244</v>
      </c>
      <c r="G99" s="42">
        <v>346</v>
      </c>
      <c r="H99" s="73">
        <v>0</v>
      </c>
      <c r="I99" s="55">
        <v>0</v>
      </c>
    </row>
    <row r="100" spans="2:9" s="55" customFormat="1" ht="12.75">
      <c r="B100" s="61" t="s">
        <v>169</v>
      </c>
      <c r="C100" s="53">
        <v>913</v>
      </c>
      <c r="D100" s="54">
        <v>701</v>
      </c>
      <c r="E100" s="53">
        <v>9900070350</v>
      </c>
      <c r="F100" s="53"/>
      <c r="G100" s="53"/>
      <c r="H100" s="72">
        <f>H84+H97+H95</f>
        <v>2210400</v>
      </c>
      <c r="I100" s="55">
        <v>1936700</v>
      </c>
    </row>
    <row r="101" spans="2:9" ht="25.5">
      <c r="B101" s="45" t="s">
        <v>233</v>
      </c>
      <c r="C101" s="50">
        <v>913</v>
      </c>
      <c r="D101" s="51">
        <v>701</v>
      </c>
      <c r="E101" s="50">
        <v>9900080870</v>
      </c>
      <c r="F101" s="50">
        <v>852</v>
      </c>
      <c r="G101" s="42">
        <v>291</v>
      </c>
      <c r="H101" s="73">
        <v>0</v>
      </c>
      <c r="I101">
        <v>0</v>
      </c>
    </row>
    <row r="102" spans="2:9" ht="25.5">
      <c r="B102" s="45" t="s">
        <v>234</v>
      </c>
      <c r="C102" s="50">
        <v>913</v>
      </c>
      <c r="D102" s="51">
        <v>701</v>
      </c>
      <c r="E102" s="50">
        <v>9900080870</v>
      </c>
      <c r="F102" s="50">
        <v>853</v>
      </c>
      <c r="G102" s="42">
        <v>292</v>
      </c>
      <c r="H102" s="65">
        <v>0</v>
      </c>
      <c r="I102">
        <v>0</v>
      </c>
    </row>
    <row r="103" spans="2:9" ht="12.75">
      <c r="B103" s="61" t="s">
        <v>169</v>
      </c>
      <c r="C103" s="53">
        <v>913</v>
      </c>
      <c r="D103" s="54">
        <v>701</v>
      </c>
      <c r="E103" s="53">
        <v>9900080870</v>
      </c>
      <c r="F103" s="53"/>
      <c r="G103" s="53"/>
      <c r="H103" s="72">
        <f>H101+H102</f>
        <v>0</v>
      </c>
      <c r="I103">
        <v>0</v>
      </c>
    </row>
    <row r="104" spans="2:9" ht="12.75">
      <c r="B104" s="47" t="s">
        <v>235</v>
      </c>
      <c r="C104" s="48">
        <v>913</v>
      </c>
      <c r="D104" s="48"/>
      <c r="E104" s="48"/>
      <c r="F104" s="48"/>
      <c r="G104" s="48"/>
      <c r="H104" s="74">
        <f>H83+H100+H13+H16+H24</f>
        <v>6129122.06</v>
      </c>
      <c r="I104">
        <v>6005898.96</v>
      </c>
    </row>
    <row r="105" spans="2:8" ht="12.75">
      <c r="B105" s="317" t="s">
        <v>236</v>
      </c>
      <c r="C105" s="317"/>
      <c r="D105" s="317"/>
      <c r="E105" s="317"/>
      <c r="F105" s="317"/>
      <c r="G105" s="317"/>
      <c r="H105" s="317"/>
    </row>
    <row r="106" spans="2:8" ht="12.75">
      <c r="B106" s="41"/>
      <c r="C106" s="41"/>
      <c r="D106" s="41"/>
      <c r="E106" s="41"/>
      <c r="F106" s="41"/>
      <c r="G106" s="41"/>
      <c r="H106" s="76"/>
    </row>
    <row r="107" spans="2:8" s="60" customFormat="1" ht="12.75">
      <c r="B107" s="59">
        <v>44789</v>
      </c>
      <c r="C107" s="316"/>
      <c r="D107" s="316"/>
      <c r="E107" s="316"/>
      <c r="F107" s="316"/>
      <c r="G107" s="316"/>
      <c r="H107" s="316"/>
    </row>
    <row r="108" s="60" customFormat="1" ht="12.75">
      <c r="H108" s="77"/>
    </row>
  </sheetData>
  <sheetProtection/>
  <mergeCells count="13">
    <mergeCell ref="B1:H1"/>
    <mergeCell ref="B2:H2"/>
    <mergeCell ref="B3:H3"/>
    <mergeCell ref="C4:F4"/>
    <mergeCell ref="G4:H4"/>
    <mergeCell ref="C5:E5"/>
    <mergeCell ref="C107:H107"/>
    <mergeCell ref="C6:E7"/>
    <mergeCell ref="C8:F8"/>
    <mergeCell ref="B10:B11"/>
    <mergeCell ref="C10:G10"/>
    <mergeCell ref="H10:H11"/>
    <mergeCell ref="B105:H10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2023-06-26T12:39:29Z</cp:lastPrinted>
  <dcterms:created xsi:type="dcterms:W3CDTF">2010-09-22T07:19:29Z</dcterms:created>
  <dcterms:modified xsi:type="dcterms:W3CDTF">2023-06-26T12:40:38Z</dcterms:modified>
  <cp:category/>
  <cp:version/>
  <cp:contentType/>
  <cp:contentStatus/>
</cp:coreProperties>
</file>